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320" tabRatio="909" activeTab="4"/>
  </bookViews>
  <sheets>
    <sheet name="1AF" sheetId="1" r:id="rId1"/>
    <sheet name="2AF " sheetId="2" r:id="rId2"/>
    <sheet name="3AF " sheetId="3" r:id="rId3"/>
    <sheet name="1AM" sheetId="4" r:id="rId4"/>
    <sheet name="2AM" sheetId="5" r:id="rId5"/>
    <sheet name="INS.R" sheetId="6" state="hidden" r:id="rId6"/>
    <sheet name="1R" sheetId="7" state="hidden" r:id="rId7"/>
    <sheet name="2R" sheetId="8" state="hidden" r:id="rId8"/>
    <sheet name="3R" sheetId="9" state="hidden" r:id="rId9"/>
  </sheets>
  <definedNames>
    <definedName name="_xlnm.Print_Area" localSheetId="0">'1AF'!$A$1:$O$145</definedName>
    <definedName name="_xlnm.Print_Area" localSheetId="3">'1AM'!$A$1:$O$40</definedName>
    <definedName name="_xlnm.Print_Area" localSheetId="6">'1R'!$A$1:$O$117</definedName>
    <definedName name="_xlnm.Print_Area" localSheetId="1">'2AF '!$A$1:$O$96</definedName>
    <definedName name="_xlnm.Print_Area" localSheetId="4">'2AM'!$A$1:$O$26</definedName>
    <definedName name="_xlnm.Print_Area" localSheetId="7">'2R'!$A$1:$O$117</definedName>
    <definedName name="_xlnm.Print_Area" localSheetId="2">'3AF '!$A$1:$O$68</definedName>
    <definedName name="_xlnm.Print_Area" localSheetId="8">'3R'!$A$1:$O$117</definedName>
    <definedName name="_xlnm.Print_Titles" localSheetId="0">'1AF'!$1:$10</definedName>
    <definedName name="_xlnm.Print_Titles" localSheetId="3">'1AM'!$1:$10</definedName>
    <definedName name="_xlnm.Print_Titles" localSheetId="6">'1R'!$1:$10</definedName>
    <definedName name="_xlnm.Print_Titles" localSheetId="1">'2AF '!$1:$10</definedName>
    <definedName name="_xlnm.Print_Titles" localSheetId="4">'2AM'!$1:$10</definedName>
    <definedName name="_xlnm.Print_Titles" localSheetId="7">'2R'!$1:$10</definedName>
    <definedName name="_xlnm.Print_Titles" localSheetId="2">'3AF '!$1:$10</definedName>
    <definedName name="_xlnm.Print_Titles" localSheetId="8">'3R'!$1:$10</definedName>
  </definedNames>
  <calcPr fullCalcOnLoad="1"/>
</workbook>
</file>

<file path=xl/sharedStrings.xml><?xml version="1.0" encoding="utf-8"?>
<sst xmlns="http://schemas.openxmlformats.org/spreadsheetml/2006/main" count="4434" uniqueCount="322">
  <si>
    <t>Ginnasta</t>
  </si>
  <si>
    <t>N.</t>
  </si>
  <si>
    <t>Punteggio</t>
  </si>
  <si>
    <t>GINNASTA</t>
  </si>
  <si>
    <t>CLUB</t>
  </si>
  <si>
    <t>TESS</t>
  </si>
  <si>
    <t>Finale</t>
  </si>
  <si>
    <t>Class.</t>
  </si>
  <si>
    <t>Fin.</t>
  </si>
  <si>
    <t>VOLTEGGIO</t>
  </si>
  <si>
    <t>TRAVE</t>
  </si>
  <si>
    <t xml:space="preserve"> </t>
  </si>
  <si>
    <t>PEN</t>
  </si>
  <si>
    <t>Q</t>
  </si>
  <si>
    <t>(S)  (P)</t>
  </si>
  <si>
    <t>DATA NASC.</t>
  </si>
  <si>
    <t>Organizzata da:</t>
  </si>
  <si>
    <t>Impianto:</t>
  </si>
  <si>
    <t>Data svolgimento:</t>
  </si>
  <si>
    <t>Assenti</t>
  </si>
  <si>
    <t>Prestiti</t>
  </si>
  <si>
    <t>Stranieri</t>
  </si>
  <si>
    <t>Partecipanti Iscritti</t>
  </si>
  <si>
    <t>CLASSIFICA PER SQUADRE</t>
  </si>
  <si>
    <t>A.S.D.</t>
  </si>
  <si>
    <t>Non Iscritti</t>
  </si>
  <si>
    <t>n°</t>
  </si>
  <si>
    <t>attr</t>
  </si>
  <si>
    <t>FINE CLASSIFICA</t>
  </si>
  <si>
    <t>RAPPRESENTATIVA</t>
  </si>
  <si>
    <t>Squad</t>
  </si>
  <si>
    <t>SOC</t>
  </si>
  <si>
    <t xml:space="preserve">  </t>
  </si>
  <si>
    <t>3/4</t>
  </si>
  <si>
    <t>co</t>
  </si>
  <si>
    <t>sq</t>
  </si>
  <si>
    <t>Squadra "A"</t>
  </si>
  <si>
    <t>SUOLO</t>
  </si>
  <si>
    <t>FUNE</t>
  </si>
  <si>
    <t>PALLA</t>
  </si>
  <si>
    <t>CERCHIO</t>
  </si>
  <si>
    <t>Città</t>
  </si>
  <si>
    <t>Data</t>
  </si>
  <si>
    <t>Nascita</t>
  </si>
  <si>
    <t>Tessera</t>
  </si>
  <si>
    <t>MINI                          TRAMPOLINO</t>
  </si>
  <si>
    <t>Numero</t>
  </si>
  <si>
    <t>Comitato Regionale Lombardia     Via Ovada, 40      20142   Milano</t>
  </si>
  <si>
    <t>Federazione Ginnastica d'Italia</t>
  </si>
  <si>
    <t>Disciplina</t>
  </si>
  <si>
    <t>n°   iscr</t>
  </si>
  <si>
    <t>PARALLELE</t>
  </si>
  <si>
    <t>CORPO       LIBERO</t>
  </si>
  <si>
    <t>INSERIMENTO  R</t>
  </si>
  <si>
    <t>P</t>
  </si>
  <si>
    <t>Fa</t>
  </si>
  <si>
    <t>SQ</t>
  </si>
  <si>
    <t>GINNASTICA  PAVESE</t>
  </si>
  <si>
    <t>GIOVENTU'  OLIMPICA</t>
  </si>
  <si>
    <t>ARTISTICA  BRESCIA</t>
  </si>
  <si>
    <t>n.i.</t>
  </si>
  <si>
    <t>Pavia</t>
  </si>
  <si>
    <t>Squadra "B"</t>
  </si>
  <si>
    <t>BIANCHI  Letizia</t>
  </si>
  <si>
    <t>Vigevano  (PV)</t>
  </si>
  <si>
    <t>A.S.D.G.</t>
  </si>
  <si>
    <t>BRIXIA</t>
  </si>
  <si>
    <t>Brescia</t>
  </si>
  <si>
    <t>Squadra "C"</t>
  </si>
  <si>
    <t>MACOBATTI  Enrico</t>
  </si>
  <si>
    <t>MONTAGNOLI  Daniele</t>
  </si>
  <si>
    <t>BONOMETTI  Davide</t>
  </si>
  <si>
    <t>ROVIDA  Jacopo</t>
  </si>
  <si>
    <t>GELMETTI  Marco</t>
  </si>
  <si>
    <t>GILARDONI  Andrea</t>
  </si>
  <si>
    <t>SERPELLONI  Mirko</t>
  </si>
  <si>
    <t>ORLANDI  Francesca</t>
  </si>
  <si>
    <t>COCCIA  Clarissa</t>
  </si>
  <si>
    <t>BACCI  Francesca</t>
  </si>
  <si>
    <t>GILARDI  Francesca</t>
  </si>
  <si>
    <t>MARCHESI  Martina</t>
  </si>
  <si>
    <t>LANZA  Francesca</t>
  </si>
  <si>
    <t>CAMMARATA  Ilaria</t>
  </si>
  <si>
    <t>ZERINO  Chiara</t>
  </si>
  <si>
    <t>CREVANI  Caterina</t>
  </si>
  <si>
    <t>GADDI  Giulia</t>
  </si>
  <si>
    <t>NOCITO  Chiara</t>
  </si>
  <si>
    <t>BESOSTRI  Sara</t>
  </si>
  <si>
    <t>CANEVARI  Lucrezia</t>
  </si>
  <si>
    <t>TOSCANINI  Chiara</t>
  </si>
  <si>
    <t>NOVARESI  Sara</t>
  </si>
  <si>
    <t>ZERINO  Caterina</t>
  </si>
  <si>
    <t>ZANALETTI  Martina</t>
  </si>
  <si>
    <t>ROVEDA  Martina</t>
  </si>
  <si>
    <t>DOVATI  Federica</t>
  </si>
  <si>
    <t>TACCHINARDI  Silvia</t>
  </si>
  <si>
    <t>MANGOLINI  Elisa</t>
  </si>
  <si>
    <t>ANCAROLA  Francesca</t>
  </si>
  <si>
    <t>SCHIRILLO  Gaia</t>
  </si>
  <si>
    <t>BIANCHI  Francesca</t>
  </si>
  <si>
    <t>GRAZIANO  Sara</t>
  </si>
  <si>
    <t>BONECCHI  Alice</t>
  </si>
  <si>
    <t>PEROTTI  Matilde</t>
  </si>
  <si>
    <t>CAMERA  Simona</t>
  </si>
  <si>
    <t>LENZO  Alice</t>
  </si>
  <si>
    <t>INTERLANDI  Ariela</t>
  </si>
  <si>
    <t>MACCAGNOLA  Giulia</t>
  </si>
  <si>
    <t>CONTI  Giada</t>
  </si>
  <si>
    <t>BERRI  Francesca</t>
  </si>
  <si>
    <t>QUAGLIA  Miriam</t>
  </si>
  <si>
    <t>CERVA  Francesca</t>
  </si>
  <si>
    <t>1^  Fascia                            2001 / 00 / 99 / 98</t>
  </si>
  <si>
    <t>2^  Fascia                            1997 / 1996 / 1995</t>
  </si>
  <si>
    <t>3^-4^   Fascia                           1994 e precedenti</t>
  </si>
  <si>
    <t>AIRONE MANTOVA</t>
  </si>
  <si>
    <t>Mantova</t>
  </si>
  <si>
    <t>CICCARELLO BARBARA</t>
  </si>
  <si>
    <t>1</t>
  </si>
  <si>
    <t>FORNONI GAIA</t>
  </si>
  <si>
    <t>PEZZINI ANNA</t>
  </si>
  <si>
    <t>RESTANI AGNESE</t>
  </si>
  <si>
    <t>SAVASI CHIARA</t>
  </si>
  <si>
    <t>BARALDI ELENA SOFIA</t>
  </si>
  <si>
    <t>FERRETTI DARIA</t>
  </si>
  <si>
    <t>MORETTI LETIZIA</t>
  </si>
  <si>
    <t xml:space="preserve">SANDRINI CHIARA </t>
  </si>
  <si>
    <t>LO PICCOLO CHIARA</t>
  </si>
  <si>
    <t>RONDELLI ASIA</t>
  </si>
  <si>
    <t xml:space="preserve">SEGHEZZI ARIANNA </t>
  </si>
  <si>
    <t>VIVIANI GIULIA</t>
  </si>
  <si>
    <t>Squadra "D"</t>
  </si>
  <si>
    <t>AMATO ANNA</t>
  </si>
  <si>
    <t>FERRARI SOFIA</t>
  </si>
  <si>
    <t>MARGONARI MARTINA</t>
  </si>
  <si>
    <t>SISSA MARIA VITTORIA</t>
  </si>
  <si>
    <t>CAVALLERO SARA</t>
  </si>
  <si>
    <t>2</t>
  </si>
  <si>
    <t>MAGRI GRETA</t>
  </si>
  <si>
    <t>SABBIONI ELENA</t>
  </si>
  <si>
    <t>STERMIERI SARA</t>
  </si>
  <si>
    <t>BARDINI CHIARA</t>
  </si>
  <si>
    <t>FRANCESCHINI MARIKA</t>
  </si>
  <si>
    <t>FRANZINI MARTINA</t>
  </si>
  <si>
    <t>BRUSAMOLINO SILVIA</t>
  </si>
  <si>
    <t>FABEN SILVIA</t>
  </si>
  <si>
    <t>NUVOLONI LETIZIA</t>
  </si>
  <si>
    <t>ZERBINATI LISA</t>
  </si>
  <si>
    <t>ROETTA MARTINA</t>
  </si>
  <si>
    <t>3-4</t>
  </si>
  <si>
    <t>SAVASI BENEDETTA</t>
  </si>
  <si>
    <t>SILIPRANDI SILVIA</t>
  </si>
  <si>
    <t>VESENTINI GIULIA</t>
  </si>
  <si>
    <t>FRIGNANI CRISTINA</t>
  </si>
  <si>
    <t>GANDOLFI IRENE</t>
  </si>
  <si>
    <t>MARTELLI SARA</t>
  </si>
  <si>
    <t>CORTESI GRETA</t>
  </si>
  <si>
    <t>MARCHETTI KATIA</t>
  </si>
  <si>
    <t>MELISSA ALLIERI</t>
  </si>
  <si>
    <t>PLEBANI NOEMI</t>
  </si>
  <si>
    <t>CONTINI SILVIA</t>
  </si>
  <si>
    <t>GUERINI LARA</t>
  </si>
  <si>
    <t>MANZONI JESSICA</t>
  </si>
  <si>
    <t>PAMELA POMA</t>
  </si>
  <si>
    <t>U.S. CAPRALBESE</t>
  </si>
  <si>
    <t>Capralba</t>
  </si>
  <si>
    <t>BRESSANI SARA</t>
  </si>
  <si>
    <t>CATTANEO LENA</t>
  </si>
  <si>
    <t>CILLO SABRINA</t>
  </si>
  <si>
    <t>INZOLI GLORIA</t>
  </si>
  <si>
    <t>OGLIARI GLORIA</t>
  </si>
  <si>
    <t>STELLA ARIANNA</t>
  </si>
  <si>
    <t>BONFIGLIO LAURA</t>
  </si>
  <si>
    <t>CARRARA STEFANIA</t>
  </si>
  <si>
    <t>FERRI ALICE</t>
  </si>
  <si>
    <t>BIGAROLI TATIANA</t>
  </si>
  <si>
    <t xml:space="preserve">BONFIGLIO CECILIA </t>
  </si>
  <si>
    <t>OLDANI GIORGIA</t>
  </si>
  <si>
    <t>TOFFOLETTO GLORIA</t>
  </si>
  <si>
    <t>GARDONE V.T.</t>
  </si>
  <si>
    <t>Gardone V.T.</t>
  </si>
  <si>
    <t>BETTINSOLI CRISTIANA</t>
  </si>
  <si>
    <t>D'ANNA FRANCESCA</t>
  </si>
  <si>
    <t>DIODATI AGNESE</t>
  </si>
  <si>
    <t>DIODATI LUCIA</t>
  </si>
  <si>
    <t>RAVARA SILVIA</t>
  </si>
  <si>
    <t>CALZONI DANIELA</t>
  </si>
  <si>
    <t>FACCHETTI ISABELLA</t>
  </si>
  <si>
    <t>GHIRARDINI GAIA</t>
  </si>
  <si>
    <t>GUERINI MARIA CHIARA</t>
  </si>
  <si>
    <t>BIELLI LAURA</t>
  </si>
  <si>
    <t>GAZZAROLI GIORGIA</t>
  </si>
  <si>
    <t>LAZZARI SARA</t>
  </si>
  <si>
    <t>ZAPPA BRIGITTA</t>
  </si>
  <si>
    <t>BETTINSOLI SILVIA</t>
  </si>
  <si>
    <t>PIOTTI SARA</t>
  </si>
  <si>
    <t>TIBONI TIFFANY</t>
  </si>
  <si>
    <t>BORONI ALICE</t>
  </si>
  <si>
    <t>CURTI CAROLINA</t>
  </si>
  <si>
    <t>MARCHIONI FEDERICA</t>
  </si>
  <si>
    <t>MUTTI BEATRICE</t>
  </si>
  <si>
    <t>TORRI SIMONA</t>
  </si>
  <si>
    <t>GAMBULA STEFANIA</t>
  </si>
  <si>
    <t>PELIZZARI GIULIA</t>
  </si>
  <si>
    <t>PELIZZOLA LAURA</t>
  </si>
  <si>
    <t>POLI STEFANY</t>
  </si>
  <si>
    <t>FRACASSI GIULIA</t>
  </si>
  <si>
    <t>GILARDONI CHIARA</t>
  </si>
  <si>
    <t>MARCOTTO GIULIA</t>
  </si>
  <si>
    <t>BERGAMINI LAURA</t>
  </si>
  <si>
    <t>PAGLIUCA MARTINA</t>
  </si>
  <si>
    <t>RAFFELLI SOFIA</t>
  </si>
  <si>
    <t>CANINI ROBERTA</t>
  </si>
  <si>
    <t>COMPAGNONI MARTA</t>
  </si>
  <si>
    <t>PEZZOTTI CHIARA</t>
  </si>
  <si>
    <t>BOSSONI CLAUDIA</t>
  </si>
  <si>
    <t>FAVALLI MARTA</t>
  </si>
  <si>
    <t>VALOTTI LAURA</t>
  </si>
  <si>
    <t>ARTISTICA GHEDI</t>
  </si>
  <si>
    <t>Ghedi</t>
  </si>
  <si>
    <t>BRONTESI CAMILLA</t>
  </si>
  <si>
    <t>MARAZZI BEATRICE</t>
  </si>
  <si>
    <t>PALAZZANI SARA</t>
  </si>
  <si>
    <t>CASSETTI CLAUDIA</t>
  </si>
  <si>
    <t>CIOFFI CHIARA</t>
  </si>
  <si>
    <t>SERIO STEFANIA</t>
  </si>
  <si>
    <t>ZEPPA LEA</t>
  </si>
  <si>
    <t>LIMA CAMILLA</t>
  </si>
  <si>
    <t>VITTONI GIULIA</t>
  </si>
  <si>
    <t>ZANETTI FEDERICA</t>
  </si>
  <si>
    <t>ZENI JESSICA</t>
  </si>
  <si>
    <t>BERTOLETTI PATRIZIA</t>
  </si>
  <si>
    <t>BONITO MARTINA</t>
  </si>
  <si>
    <t>MANUINI IVANA</t>
  </si>
  <si>
    <t>ARTISTICA GHEDI MONIGA</t>
  </si>
  <si>
    <t>BORLINI ERIKA</t>
  </si>
  <si>
    <t>PIRLO FRANCESCA</t>
  </si>
  <si>
    <t>PONZINIDIO VALENTINA</t>
  </si>
  <si>
    <t>DIONI NOEMI</t>
  </si>
  <si>
    <t>FERRI NICOLETTA</t>
  </si>
  <si>
    <t>SORAGNA VANESSA</t>
  </si>
  <si>
    <t>LAVO ANNA</t>
  </si>
  <si>
    <t>LAVO SARA</t>
  </si>
  <si>
    <t>LO GIUDICE ANGELICA</t>
  </si>
  <si>
    <t>FORZA COSTANZA</t>
  </si>
  <si>
    <t>BARONE MADDALENA</t>
  </si>
  <si>
    <t>BERNARDI ALESSIA</t>
  </si>
  <si>
    <t>CALLENDO CHIARA</t>
  </si>
  <si>
    <t>GHIDONI ROBERTA</t>
  </si>
  <si>
    <t>MAIFRINI GIORGIA</t>
  </si>
  <si>
    <t>MOMBELLI SARA</t>
  </si>
  <si>
    <t>CITTADINI DENISE</t>
  </si>
  <si>
    <t>DIONI SARA</t>
  </si>
  <si>
    <t>SALVATORE BEATRICE</t>
  </si>
  <si>
    <t>TURINI SIMONA</t>
  </si>
  <si>
    <t>FASSER CELINE</t>
  </si>
  <si>
    <t>FAVERO SILVIA</t>
  </si>
  <si>
    <t>GASPARINI ISABELLA</t>
  </si>
  <si>
    <t>GIULIETTI ALESSANDRA</t>
  </si>
  <si>
    <t>MINIACI MARGHERITA</t>
  </si>
  <si>
    <t>VENTURA GIORGIA</t>
  </si>
  <si>
    <t>BERTONI MARTA</t>
  </si>
  <si>
    <t>COLLI ROSSELLA</t>
  </si>
  <si>
    <t>MOMBELLI PETRA</t>
  </si>
  <si>
    <t>CASTELLEONE</t>
  </si>
  <si>
    <t>Cr</t>
  </si>
  <si>
    <t>NODARI SERENA</t>
  </si>
  <si>
    <t>PEDRINAZZI MICHELA</t>
  </si>
  <si>
    <t>PASTORI REBECCA</t>
  </si>
  <si>
    <t>ROSI ELENA</t>
  </si>
  <si>
    <t>DIGIUNI STELLA</t>
  </si>
  <si>
    <t>MORES SABRINA</t>
  </si>
  <si>
    <t>ASTI ERIKA</t>
  </si>
  <si>
    <t>ASTI ALICE</t>
  </si>
  <si>
    <t>BOTTI ELEONAORA</t>
  </si>
  <si>
    <t>TONINELLI CHIARA</t>
  </si>
  <si>
    <t>RIBOLI ELENA</t>
  </si>
  <si>
    <t>RICCI REBECCA</t>
  </si>
  <si>
    <t>FUSARI IRENE</t>
  </si>
  <si>
    <t>GRITTI MELANIA</t>
  </si>
  <si>
    <t>PINARDI GINEVRA</t>
  </si>
  <si>
    <t>BACCARIN FRANCESCA</t>
  </si>
  <si>
    <t>ALBERTINI GIULIA</t>
  </si>
  <si>
    <t>ADINOLFI MATTEO</t>
  </si>
  <si>
    <t>D'AMATO LUCA</t>
  </si>
  <si>
    <t>FERRARI MATTIA</t>
  </si>
  <si>
    <t>DONATI MATTEO</t>
  </si>
  <si>
    <t>FOGLIA GIORGIO</t>
  </si>
  <si>
    <t>GRASSINI ALESSANDRO</t>
  </si>
  <si>
    <t>MIGLIORATI CRISTIAN</t>
  </si>
  <si>
    <t>VOLONGHI MICHELE</t>
  </si>
  <si>
    <t>ROMANO SIMONE</t>
  </si>
  <si>
    <t>NUOVA SONDRIO</t>
  </si>
  <si>
    <t>Sondrio</t>
  </si>
  <si>
    <t>CANTONI ANDREA</t>
  </si>
  <si>
    <t>CREDARO SIMONE</t>
  </si>
  <si>
    <t>SCHERINI RICCARDO</t>
  </si>
  <si>
    <t>VEDOVATTI RICCARDO</t>
  </si>
  <si>
    <t>domenica 1 marzo 2009</t>
  </si>
  <si>
    <t>dalle ore 8,30  alle ore 19,30</t>
  </si>
  <si>
    <t>TROFEO  PRIME  GARE  Qualificazione  Interprovinciale  BRESCIA   2009</t>
  </si>
  <si>
    <t>A.S.D.  ARTISTICA GHEDI</t>
  </si>
  <si>
    <t>Palazzetto dello Sport</t>
  </si>
  <si>
    <t>Ghedi (BS)</t>
  </si>
  <si>
    <t>CASSINI YACOPO</t>
  </si>
  <si>
    <t xml:space="preserve"> n.i.</t>
  </si>
  <si>
    <t>RANDON RACHELE</t>
  </si>
  <si>
    <t>CONTI LUCREZIA</t>
  </si>
  <si>
    <t>ALBERTINI ANNA</t>
  </si>
  <si>
    <t>MONTIXI MARIACHIARA</t>
  </si>
  <si>
    <t>MARUELLI AMBRA</t>
  </si>
  <si>
    <t>FAVIA MARTINA</t>
  </si>
  <si>
    <t>BRUTTI SILVIA</t>
  </si>
  <si>
    <t>Sezione:  GINNASTICA  GENERALE - GINNASTICA  PER  TUTTI    GG-G.p.T.</t>
  </si>
  <si>
    <t>2-1251</t>
  </si>
  <si>
    <t>2-405</t>
  </si>
  <si>
    <t>2-1336</t>
  </si>
  <si>
    <t>2-2136</t>
  </si>
  <si>
    <t>2-43</t>
  </si>
  <si>
    <t>2-967</t>
  </si>
  <si>
    <t>2-734</t>
  </si>
  <si>
    <t>2-1876</t>
  </si>
  <si>
    <t>2-848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</si>
</sst>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"/>
    <numFmt numFmtId="166" formatCode="#,##0.000_ ;[Red]\-#,##0.000\ "/>
    <numFmt numFmtId="167" formatCode="_-* #,##0.000_-;\-* #,##0.000_-;_-* &quot;-&quot;???_-;_-@_-"/>
    <numFmt numFmtId="168" formatCode="dd\-mmm\-yyyy"/>
    <numFmt numFmtId="169" formatCode="d\ mmmm\ yyyy"/>
    <numFmt numFmtId="170" formatCode="[$-410]d\ mmmm\ yyyy;@"/>
    <numFmt numFmtId="171" formatCode="00"/>
    <numFmt numFmtId="172" formatCode="0000"/>
    <numFmt numFmtId="173" formatCode="000000"/>
    <numFmt numFmtId="174" formatCode="dd\-mm\-yy"/>
    <numFmt numFmtId="175" formatCode="00\-0000"/>
    <numFmt numFmtId="176" formatCode="0.0"/>
    <numFmt numFmtId="177" formatCode="[$-F800]dddd\,\ mmmm\ dd\,\ yyyy"/>
    <numFmt numFmtId="178" formatCode="\(0\)"/>
    <numFmt numFmtId="179" formatCode="[$-410]dddd\ d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Copperplate Gothic Light"/>
      <family val="2"/>
    </font>
    <font>
      <b/>
      <sz val="22"/>
      <name val="Arial"/>
      <family val="2"/>
    </font>
    <font>
      <sz val="22"/>
      <name val="Arial"/>
      <family val="2"/>
    </font>
    <font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b/>
      <sz val="11"/>
      <color indexed="60"/>
      <name val="Arial"/>
      <family val="2"/>
    </font>
    <font>
      <b/>
      <sz val="20"/>
      <color indexed="43"/>
      <name val="Arial"/>
      <family val="2"/>
    </font>
    <font>
      <i/>
      <sz val="14"/>
      <name val="Calibri"/>
      <family val="2"/>
    </font>
    <font>
      <sz val="14"/>
      <color indexed="14"/>
      <name val="Calibri"/>
      <family val="2"/>
    </font>
    <font>
      <sz val="14"/>
      <color indexed="62"/>
      <name val="Calibri"/>
      <family val="2"/>
    </font>
    <font>
      <sz val="14"/>
      <color indexed="11"/>
      <name val="Calibri"/>
      <family val="2"/>
    </font>
    <font>
      <sz val="10"/>
      <color indexed="60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2"/>
      <color indexed="14"/>
      <name val="Calibri"/>
      <family val="0"/>
    </font>
    <font>
      <b/>
      <sz val="54"/>
      <color indexed="45"/>
      <name val="Calibri"/>
      <family val="0"/>
    </font>
    <font>
      <b/>
      <sz val="32"/>
      <color indexed="40"/>
      <name val="Calibri"/>
      <family val="0"/>
    </font>
    <font>
      <b/>
      <sz val="54"/>
      <color indexed="12"/>
      <name val="Calibri"/>
      <family val="0"/>
    </font>
    <font>
      <b/>
      <sz val="32"/>
      <color indexed="11"/>
      <name val="Calibri"/>
      <family val="0"/>
    </font>
    <font>
      <b/>
      <sz val="54"/>
      <color indexed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7"/>
      </patternFill>
    </fill>
    <fill>
      <patternFill patternType="lightGray">
        <f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5"/>
        <bgColor indexed="45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/>
      <top/>
      <bottom style="double"/>
    </border>
    <border>
      <left style="thin">
        <color indexed="9"/>
      </left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double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47" fillId="16" borderId="1" applyNumberFormat="0" applyAlignment="0" applyProtection="0"/>
    <xf numFmtId="0" fontId="48" fillId="0" borderId="2" applyNumberFormat="0" applyFill="0" applyAlignment="0" applyProtection="0"/>
    <xf numFmtId="0" fontId="49" fillId="17" borderId="3" applyNumberFormat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1" borderId="0" applyNumberFormat="0" applyBorder="0" applyAlignment="0" applyProtection="0"/>
    <xf numFmtId="0" fontId="4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4" applyNumberFormat="0" applyFont="0" applyAlignment="0" applyProtection="0"/>
    <xf numFmtId="0" fontId="46" fillId="16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/>
    </xf>
    <xf numFmtId="166" fontId="14" fillId="0" borderId="13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0" fontId="3" fillId="24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" fontId="13" fillId="25" borderId="15" xfId="0" applyNumberFormat="1" applyFont="1" applyFill="1" applyBorder="1" applyAlignment="1" applyProtection="1">
      <alignment horizontal="left"/>
      <protection/>
    </xf>
    <xf numFmtId="1" fontId="2" fillId="25" borderId="15" xfId="0" applyNumberFormat="1" applyFont="1" applyFill="1" applyBorder="1" applyAlignment="1" applyProtection="1">
      <alignment horizontal="left"/>
      <protection/>
    </xf>
    <xf numFmtId="0" fontId="2" fillId="26" borderId="16" xfId="0" applyFont="1" applyFill="1" applyBorder="1" applyAlignment="1" applyProtection="1">
      <alignment horizontal="center"/>
      <protection/>
    </xf>
    <xf numFmtId="0" fontId="2" fillId="26" borderId="16" xfId="0" applyFont="1" applyFill="1" applyBorder="1" applyAlignment="1" applyProtection="1">
      <alignment horizontal="left"/>
      <protection/>
    </xf>
    <xf numFmtId="49" fontId="2" fillId="26" borderId="16" xfId="0" applyNumberFormat="1" applyFont="1" applyFill="1" applyBorder="1" applyAlignment="1" applyProtection="1">
      <alignment horizontal="center"/>
      <protection/>
    </xf>
    <xf numFmtId="0" fontId="18" fillId="27" borderId="16" xfId="0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28" borderId="0" xfId="0" applyFont="1" applyFill="1" applyAlignment="1" applyProtection="1">
      <alignment horizontal="center"/>
      <protection/>
    </xf>
    <xf numFmtId="0" fontId="2" fillId="28" borderId="0" xfId="0" applyFont="1" applyFill="1" applyAlignment="1" applyProtection="1">
      <alignment horizontal="left"/>
      <protection/>
    </xf>
    <xf numFmtId="0" fontId="2" fillId="28" borderId="0" xfId="0" applyFont="1" applyFill="1" applyAlignment="1" applyProtection="1">
      <alignment/>
      <protection/>
    </xf>
    <xf numFmtId="49" fontId="2" fillId="28" borderId="0" xfId="0" applyNumberFormat="1" applyFont="1" applyFill="1" applyAlignment="1" applyProtection="1">
      <alignment horizontal="center"/>
      <protection/>
    </xf>
    <xf numFmtId="0" fontId="2" fillId="28" borderId="0" xfId="0" applyFont="1" applyFill="1" applyAlignment="1" applyProtection="1">
      <alignment horizontal="left"/>
      <protection locked="0"/>
    </xf>
    <xf numFmtId="164" fontId="2" fillId="28" borderId="0" xfId="0" applyNumberFormat="1" applyFont="1" applyFill="1" applyAlignment="1" applyProtection="1">
      <alignment/>
      <protection/>
    </xf>
    <xf numFmtId="0" fontId="5" fillId="28" borderId="0" xfId="0" applyFont="1" applyFill="1" applyBorder="1" applyAlignment="1" applyProtection="1">
      <alignment horizontal="center"/>
      <protection/>
    </xf>
    <xf numFmtId="0" fontId="9" fillId="28" borderId="0" xfId="0" applyFont="1" applyFill="1" applyBorder="1" applyAlignment="1" applyProtection="1">
      <alignment horizontal="center"/>
      <protection/>
    </xf>
    <xf numFmtId="1" fontId="13" fillId="28" borderId="0" xfId="0" applyNumberFormat="1" applyFont="1" applyFill="1" applyBorder="1" applyAlignment="1" applyProtection="1">
      <alignment horizontal="left"/>
      <protection/>
    </xf>
    <xf numFmtId="1" fontId="2" fillId="28" borderId="0" xfId="0" applyNumberFormat="1" applyFont="1" applyFill="1" applyBorder="1" applyAlignment="1" applyProtection="1">
      <alignment horizontal="left"/>
      <protection/>
    </xf>
    <xf numFmtId="49" fontId="13" fillId="28" borderId="0" xfId="0" applyNumberFormat="1" applyFont="1" applyFill="1" applyBorder="1" applyAlignment="1" applyProtection="1" quotePrefix="1">
      <alignment horizontal="center"/>
      <protection/>
    </xf>
    <xf numFmtId="0" fontId="5" fillId="28" borderId="0" xfId="0" applyFont="1" applyFill="1" applyBorder="1" applyAlignment="1" applyProtection="1">
      <alignment horizontal="left"/>
      <protection locked="0"/>
    </xf>
    <xf numFmtId="164" fontId="2" fillId="28" borderId="0" xfId="0" applyNumberFormat="1" applyFont="1" applyFill="1" applyBorder="1" applyAlignment="1" applyProtection="1">
      <alignment/>
      <protection/>
    </xf>
    <xf numFmtId="166" fontId="14" fillId="0" borderId="17" xfId="0" applyNumberFormat="1" applyFont="1" applyBorder="1" applyAlignment="1">
      <alignment/>
    </xf>
    <xf numFmtId="166" fontId="14" fillId="0" borderId="18" xfId="0" applyNumberFormat="1" applyFont="1" applyBorder="1" applyAlignment="1">
      <alignment/>
    </xf>
    <xf numFmtId="1" fontId="16" fillId="0" borderId="19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5" fillId="27" borderId="16" xfId="0" applyFont="1" applyFill="1" applyBorder="1" applyAlignment="1" applyProtection="1">
      <alignment horizontal="center"/>
      <protection/>
    </xf>
    <xf numFmtId="164" fontId="2" fillId="28" borderId="0" xfId="0" applyNumberFormat="1" applyFont="1" applyFill="1" applyBorder="1" applyAlignment="1" applyProtection="1">
      <alignment horizontal="center"/>
      <protection locked="0"/>
    </xf>
    <xf numFmtId="167" fontId="2" fillId="0" borderId="15" xfId="0" applyNumberFormat="1" applyFont="1" applyFill="1" applyBorder="1" applyAlignment="1" applyProtection="1">
      <alignment horizontal="center"/>
      <protection locked="0"/>
    </xf>
    <xf numFmtId="0" fontId="2" fillId="2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66" fontId="4" fillId="27" borderId="18" xfId="0" applyNumberFormat="1" applyFont="1" applyFill="1" applyBorder="1" applyAlignment="1">
      <alignment/>
    </xf>
    <xf numFmtId="164" fontId="9" fillId="28" borderId="0" xfId="0" applyNumberFormat="1" applyFont="1" applyFill="1" applyBorder="1" applyAlignment="1" applyProtection="1">
      <alignment horizontal="center"/>
      <protection locked="0"/>
    </xf>
    <xf numFmtId="168" fontId="9" fillId="0" borderId="15" xfId="0" applyNumberFormat="1" applyFont="1" applyFill="1" applyBorder="1" applyAlignment="1" applyProtection="1">
      <alignment horizontal="center"/>
      <protection locked="0"/>
    </xf>
    <xf numFmtId="0" fontId="9" fillId="2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left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/>
    </xf>
    <xf numFmtId="0" fontId="24" fillId="28" borderId="0" xfId="0" applyFont="1" applyFill="1" applyBorder="1" applyAlignment="1">
      <alignment/>
    </xf>
    <xf numFmtId="0" fontId="25" fillId="28" borderId="0" xfId="0" applyFont="1" applyFill="1" applyBorder="1" applyAlignment="1" applyProtection="1">
      <alignment horizontal="center"/>
      <protection/>
    </xf>
    <xf numFmtId="1" fontId="26" fillId="28" borderId="0" xfId="0" applyNumberFormat="1" applyFont="1" applyFill="1" applyBorder="1" applyAlignment="1" applyProtection="1">
      <alignment horizontal="left"/>
      <protection/>
    </xf>
    <xf numFmtId="1" fontId="27" fillId="28" borderId="0" xfId="0" applyNumberFormat="1" applyFont="1" applyFill="1" applyBorder="1" applyAlignment="1" applyProtection="1">
      <alignment horizontal="left"/>
      <protection/>
    </xf>
    <xf numFmtId="167" fontId="27" fillId="28" borderId="0" xfId="0" applyNumberFormat="1" applyFont="1" applyFill="1" applyBorder="1" applyAlignment="1" applyProtection="1">
      <alignment horizontal="center"/>
      <protection locked="0"/>
    </xf>
    <xf numFmtId="167" fontId="24" fillId="28" borderId="0" xfId="0" applyNumberFormat="1" applyFont="1" applyFill="1" applyBorder="1" applyAlignment="1" applyProtection="1">
      <alignment horizontal="center"/>
      <protection locked="0"/>
    </xf>
    <xf numFmtId="168" fontId="28" fillId="28" borderId="0" xfId="0" applyNumberFormat="1" applyFont="1" applyFill="1" applyBorder="1" applyAlignment="1" applyProtection="1">
      <alignment horizontal="center"/>
      <protection locked="0"/>
    </xf>
    <xf numFmtId="167" fontId="27" fillId="28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0" fillId="28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" fontId="5" fillId="25" borderId="15" xfId="0" applyNumberFormat="1" applyFont="1" applyFill="1" applyBorder="1" applyAlignment="1" applyProtection="1">
      <alignment horizontal="center"/>
      <protection/>
    </xf>
    <xf numFmtId="167" fontId="2" fillId="24" borderId="15" xfId="0" applyNumberFormat="1" applyFont="1" applyFill="1" applyBorder="1" applyAlignment="1" applyProtection="1">
      <alignment/>
      <protection/>
    </xf>
    <xf numFmtId="0" fontId="5" fillId="25" borderId="15" xfId="0" applyFont="1" applyFill="1" applyBorder="1" applyAlignment="1" applyProtection="1">
      <alignment horizontal="center"/>
      <protection/>
    </xf>
    <xf numFmtId="0" fontId="0" fillId="28" borderId="0" xfId="0" applyFont="1" applyFill="1" applyBorder="1" applyAlignment="1">
      <alignment/>
    </xf>
    <xf numFmtId="167" fontId="2" fillId="28" borderId="0" xfId="0" applyNumberFormat="1" applyFont="1" applyFill="1" applyBorder="1" applyAlignment="1" applyProtection="1">
      <alignment horizontal="center"/>
      <protection locked="0"/>
    </xf>
    <xf numFmtId="167" fontId="0" fillId="28" borderId="0" xfId="0" applyNumberFormat="1" applyFont="1" applyFill="1" applyBorder="1" applyAlignment="1" applyProtection="1">
      <alignment horizontal="center"/>
      <protection locked="0"/>
    </xf>
    <xf numFmtId="168" fontId="9" fillId="28" borderId="0" xfId="0" applyNumberFormat="1" applyFont="1" applyFill="1" applyBorder="1" applyAlignment="1" applyProtection="1">
      <alignment horizontal="center"/>
      <protection locked="0"/>
    </xf>
    <xf numFmtId="167" fontId="2" fillId="28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0" fillId="29" borderId="19" xfId="0" applyNumberFormat="1" applyFont="1" applyFill="1" applyBorder="1" applyAlignment="1">
      <alignment horizontal="center" vertical="center"/>
    </xf>
    <xf numFmtId="0" fontId="0" fillId="29" borderId="25" xfId="0" applyFont="1" applyFill="1" applyBorder="1" applyAlignment="1">
      <alignment horizontal="center" vertical="center"/>
    </xf>
    <xf numFmtId="1" fontId="3" fillId="30" borderId="26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8" xfId="0" applyBorder="1" applyAlignment="1">
      <alignment/>
    </xf>
    <xf numFmtId="0" fontId="9" fillId="29" borderId="27" xfId="0" applyFont="1" applyFill="1" applyBorder="1" applyAlignment="1">
      <alignment horizontal="center" wrapText="1"/>
    </xf>
    <xf numFmtId="0" fontId="9" fillId="29" borderId="28" xfId="0" applyFont="1" applyFill="1" applyBorder="1" applyAlignment="1">
      <alignment horizontal="center" vertical="top" wrapText="1"/>
    </xf>
    <xf numFmtId="0" fontId="8" fillId="29" borderId="10" xfId="0" applyFont="1" applyFill="1" applyBorder="1" applyAlignment="1">
      <alignment horizontal="center" wrapText="1"/>
    </xf>
    <xf numFmtId="0" fontId="8" fillId="29" borderId="29" xfId="0" applyFont="1" applyFill="1" applyBorder="1" applyAlignment="1">
      <alignment horizontal="center" vertical="top" wrapText="1"/>
    </xf>
    <xf numFmtId="0" fontId="9" fillId="29" borderId="10" xfId="0" applyNumberFormat="1" applyFont="1" applyFill="1" applyBorder="1" applyAlignment="1">
      <alignment horizontal="center"/>
    </xf>
    <xf numFmtId="0" fontId="9" fillId="29" borderId="29" xfId="0" applyNumberFormat="1" applyFont="1" applyFill="1" applyBorder="1" applyAlignment="1">
      <alignment horizontal="center" vertical="top"/>
    </xf>
    <xf numFmtId="0" fontId="6" fillId="29" borderId="10" xfId="0" applyNumberFormat="1" applyFont="1" applyFill="1" applyBorder="1" applyAlignment="1">
      <alignment horizontal="center" wrapText="1"/>
    </xf>
    <xf numFmtId="0" fontId="6" fillId="29" borderId="29" xfId="0" applyNumberFormat="1" applyFont="1" applyFill="1" applyBorder="1" applyAlignment="1">
      <alignment horizontal="center" vertical="top" wrapText="1"/>
    </xf>
    <xf numFmtId="0" fontId="19" fillId="0" borderId="30" xfId="0" applyNumberFormat="1" applyFont="1" applyBorder="1" applyAlignment="1">
      <alignment horizontal="left"/>
    </xf>
    <xf numFmtId="0" fontId="19" fillId="0" borderId="31" xfId="0" applyNumberFormat="1" applyFont="1" applyBorder="1" applyAlignment="1">
      <alignment horizontal="left"/>
    </xf>
    <xf numFmtId="0" fontId="19" fillId="0" borderId="32" xfId="0" applyNumberFormat="1" applyFont="1" applyBorder="1" applyAlignment="1">
      <alignment horizontal="left"/>
    </xf>
    <xf numFmtId="171" fontId="13" fillId="25" borderId="15" xfId="0" applyNumberFormat="1" applyFont="1" applyFill="1" applyBorder="1" applyAlignment="1" applyProtection="1">
      <alignment horizontal="center"/>
      <protection/>
    </xf>
    <xf numFmtId="171" fontId="26" fillId="28" borderId="0" xfId="0" applyNumberFormat="1" applyFont="1" applyFill="1" applyBorder="1" applyAlignment="1" applyProtection="1">
      <alignment horizontal="center"/>
      <protection/>
    </xf>
    <xf numFmtId="171" fontId="13" fillId="28" borderId="0" xfId="0" applyNumberFormat="1" applyFont="1" applyFill="1" applyBorder="1" applyAlignment="1" applyProtection="1">
      <alignment horizontal="center"/>
      <protection/>
    </xf>
    <xf numFmtId="171" fontId="2" fillId="28" borderId="0" xfId="0" applyNumberFormat="1" applyFont="1" applyFill="1" applyAlignment="1" applyProtection="1">
      <alignment horizontal="center"/>
      <protection/>
    </xf>
    <xf numFmtId="172" fontId="13" fillId="25" borderId="15" xfId="0" applyNumberFormat="1" applyFont="1" applyFill="1" applyBorder="1" applyAlignment="1" applyProtection="1">
      <alignment horizontal="center"/>
      <protection/>
    </xf>
    <xf numFmtId="172" fontId="26" fillId="28" borderId="0" xfId="0" applyNumberFormat="1" applyFont="1" applyFill="1" applyBorder="1" applyAlignment="1" applyProtection="1">
      <alignment horizontal="center"/>
      <protection/>
    </xf>
    <xf numFmtId="172" fontId="13" fillId="28" borderId="0" xfId="0" applyNumberFormat="1" applyFont="1" applyFill="1" applyBorder="1" applyAlignment="1" applyProtection="1">
      <alignment horizontal="center"/>
      <protection/>
    </xf>
    <xf numFmtId="172" fontId="2" fillId="28" borderId="0" xfId="0" applyNumberFormat="1" applyFont="1" applyFill="1" applyAlignment="1" applyProtection="1">
      <alignment horizontal="center"/>
      <protection/>
    </xf>
    <xf numFmtId="173" fontId="9" fillId="0" borderId="15" xfId="0" applyNumberFormat="1" applyFont="1" applyFill="1" applyBorder="1" applyAlignment="1" applyProtection="1">
      <alignment horizontal="center"/>
      <protection/>
    </xf>
    <xf numFmtId="173" fontId="28" fillId="28" borderId="0" xfId="0" applyNumberFormat="1" applyFont="1" applyFill="1" applyBorder="1" applyAlignment="1" applyProtection="1">
      <alignment horizontal="center"/>
      <protection/>
    </xf>
    <xf numFmtId="173" fontId="9" fillId="0" borderId="15" xfId="0" applyNumberFormat="1" applyFont="1" applyBorder="1" applyAlignment="1" applyProtection="1">
      <alignment horizontal="center"/>
      <protection/>
    </xf>
    <xf numFmtId="173" fontId="9" fillId="28" borderId="0" xfId="0" applyNumberFormat="1" applyFont="1" applyFill="1" applyBorder="1" applyAlignment="1" applyProtection="1">
      <alignment horizontal="center"/>
      <protection/>
    </xf>
    <xf numFmtId="49" fontId="17" fillId="26" borderId="16" xfId="0" applyNumberFormat="1" applyFont="1" applyFill="1" applyBorder="1" applyAlignment="1" applyProtection="1">
      <alignment horizontal="center" vertical="center"/>
      <protection/>
    </xf>
    <xf numFmtId="49" fontId="29" fillId="7" borderId="16" xfId="0" applyNumberFormat="1" applyFont="1" applyFill="1" applyBorder="1" applyAlignment="1" applyProtection="1">
      <alignment horizontal="center" vertical="center"/>
      <protection/>
    </xf>
    <xf numFmtId="172" fontId="2" fillId="28" borderId="0" xfId="0" applyNumberFormat="1" applyFont="1" applyFill="1" applyAlignment="1" applyProtection="1">
      <alignment horizontal="right"/>
      <protection/>
    </xf>
    <xf numFmtId="49" fontId="5" fillId="26" borderId="16" xfId="0" applyNumberFormat="1" applyFont="1" applyFill="1" applyBorder="1" applyAlignment="1" applyProtection="1">
      <alignment horizontal="center"/>
      <protection/>
    </xf>
    <xf numFmtId="49" fontId="2" fillId="28" borderId="0" xfId="0" applyNumberFormat="1" applyFont="1" applyFill="1" applyBorder="1" applyAlignment="1" applyProtection="1" quotePrefix="1">
      <alignment horizontal="center"/>
      <protection/>
    </xf>
    <xf numFmtId="172" fontId="2" fillId="25" borderId="15" xfId="0" applyNumberFormat="1" applyFont="1" applyFill="1" applyBorder="1" applyAlignment="1" applyProtection="1">
      <alignment horizontal="right"/>
      <protection/>
    </xf>
    <xf numFmtId="172" fontId="27" fillId="28" borderId="0" xfId="0" applyNumberFormat="1" applyFont="1" applyFill="1" applyBorder="1" applyAlignment="1" applyProtection="1">
      <alignment horizontal="right"/>
      <protection/>
    </xf>
    <xf numFmtId="172" fontId="2" fillId="28" borderId="0" xfId="0" applyNumberFormat="1" applyFont="1" applyFill="1" applyBorder="1" applyAlignment="1" applyProtection="1">
      <alignment horizontal="right"/>
      <protection/>
    </xf>
    <xf numFmtId="0" fontId="30" fillId="28" borderId="0" xfId="0" applyFont="1" applyFill="1" applyAlignment="1" applyProtection="1">
      <alignment vertical="center"/>
      <protection/>
    </xf>
    <xf numFmtId="0" fontId="13" fillId="26" borderId="16" xfId="0" applyFont="1" applyFill="1" applyBorder="1" applyAlignment="1" applyProtection="1">
      <alignment horizontal="left"/>
      <protection/>
    </xf>
    <xf numFmtId="173" fontId="9" fillId="0" borderId="22" xfId="0" applyNumberFormat="1" applyFont="1" applyBorder="1" applyAlignment="1">
      <alignment horizontal="center"/>
    </xf>
    <xf numFmtId="174" fontId="9" fillId="0" borderId="22" xfId="0" applyNumberFormat="1" applyFont="1" applyBorder="1" applyAlignment="1">
      <alignment horizontal="center"/>
    </xf>
    <xf numFmtId="173" fontId="9" fillId="0" borderId="23" xfId="0" applyNumberFormat="1" applyFont="1" applyBorder="1" applyAlignment="1">
      <alignment horizontal="center"/>
    </xf>
    <xf numFmtId="174" fontId="9" fillId="0" borderId="23" xfId="0" applyNumberFormat="1" applyFont="1" applyBorder="1" applyAlignment="1">
      <alignment horizontal="center"/>
    </xf>
    <xf numFmtId="173" fontId="9" fillId="0" borderId="24" xfId="0" applyNumberFormat="1" applyFont="1" applyBorder="1" applyAlignment="1">
      <alignment horizontal="center"/>
    </xf>
    <xf numFmtId="174" fontId="9" fillId="0" borderId="24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right"/>
    </xf>
    <xf numFmtId="164" fontId="19" fillId="0" borderId="23" xfId="0" applyNumberFormat="1" applyFont="1" applyBorder="1" applyAlignment="1">
      <alignment horizontal="right"/>
    </xf>
    <xf numFmtId="164" fontId="19" fillId="0" borderId="24" xfId="0" applyNumberFormat="1" applyFont="1" applyBorder="1" applyAlignment="1">
      <alignment horizontal="right"/>
    </xf>
    <xf numFmtId="165" fontId="19" fillId="27" borderId="26" xfId="0" applyNumberFormat="1" applyFont="1" applyFill="1" applyBorder="1" applyAlignment="1" applyProtection="1">
      <alignment horizontal="center"/>
      <protection/>
    </xf>
    <xf numFmtId="176" fontId="8" fillId="0" borderId="23" xfId="0" applyNumberFormat="1" applyFont="1" applyBorder="1" applyAlignment="1">
      <alignment horizontal="center"/>
    </xf>
    <xf numFmtId="173" fontId="0" fillId="28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>
      <alignment vertical="top"/>
    </xf>
    <xf numFmtId="0" fontId="19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left"/>
    </xf>
    <xf numFmtId="175" fontId="5" fillId="0" borderId="29" xfId="0" applyNumberFormat="1" applyFont="1" applyBorder="1" applyAlignment="1">
      <alignment horizontal="center"/>
    </xf>
    <xf numFmtId="0" fontId="21" fillId="0" borderId="0" xfId="0" applyFont="1" applyAlignment="1">
      <alignment horizontal="left" vertical="top" indent="5"/>
    </xf>
    <xf numFmtId="0" fontId="31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70" fontId="32" fillId="0" borderId="0" xfId="0" applyNumberFormat="1" applyFont="1" applyAlignment="1">
      <alignment horizontal="left" vertical="center"/>
    </xf>
    <xf numFmtId="170" fontId="33" fillId="0" borderId="0" xfId="0" applyNumberFormat="1" applyFont="1" applyAlignment="1">
      <alignment horizontal="left" vertical="center"/>
    </xf>
    <xf numFmtId="0" fontId="9" fillId="6" borderId="27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9" fillId="6" borderId="10" xfId="0" applyNumberFormat="1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 wrapText="1"/>
    </xf>
    <xf numFmtId="0" fontId="0" fillId="6" borderId="19" xfId="0" applyNumberFormat="1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top" wrapText="1"/>
    </xf>
    <xf numFmtId="0" fontId="8" fillId="6" borderId="29" xfId="0" applyFont="1" applyFill="1" applyBorder="1" applyAlignment="1">
      <alignment horizontal="center" vertical="top" wrapText="1"/>
    </xf>
    <xf numFmtId="0" fontId="9" fillId="6" borderId="29" xfId="0" applyNumberFormat="1" applyFont="1" applyFill="1" applyBorder="1" applyAlignment="1">
      <alignment horizontal="center" vertical="top"/>
    </xf>
    <xf numFmtId="0" fontId="6" fillId="6" borderId="29" xfId="0" applyNumberFormat="1" applyFont="1" applyFill="1" applyBorder="1" applyAlignment="1">
      <alignment horizontal="center" vertical="top" wrapText="1"/>
    </xf>
    <xf numFmtId="0" fontId="0" fillId="6" borderId="25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70" fontId="34" fillId="0" borderId="0" xfId="0" applyNumberFormat="1" applyFont="1" applyAlignment="1">
      <alignment horizontal="left" vertical="center"/>
    </xf>
    <xf numFmtId="0" fontId="9" fillId="4" borderId="27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9" fillId="4" borderId="10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 wrapText="1"/>
    </xf>
    <xf numFmtId="0" fontId="0" fillId="4" borderId="19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9" fillId="4" borderId="29" xfId="0" applyNumberFormat="1" applyFont="1" applyFill="1" applyBorder="1" applyAlignment="1">
      <alignment horizontal="center" vertical="top"/>
    </xf>
    <xf numFmtId="0" fontId="6" fillId="4" borderId="29" xfId="0" applyNumberFormat="1" applyFont="1" applyFill="1" applyBorder="1" applyAlignment="1">
      <alignment horizontal="center" vertical="top" wrapText="1"/>
    </xf>
    <xf numFmtId="0" fontId="0" fillId="4" borderId="25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19" fillId="0" borderId="22" xfId="0" applyNumberFormat="1" applyFont="1" applyBorder="1" applyAlignment="1">
      <alignment horizontal="left"/>
    </xf>
    <xf numFmtId="0" fontId="19" fillId="0" borderId="23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1" fontId="0" fillId="0" borderId="25" xfId="0" applyNumberFormat="1" applyFont="1" applyFill="1" applyBorder="1" applyAlignment="1">
      <alignment horizontal="center"/>
    </xf>
    <xf numFmtId="1" fontId="9" fillId="27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3" fillId="20" borderId="33" xfId="0" applyNumberFormat="1" applyFont="1" applyFill="1" applyBorder="1" applyAlignment="1" applyProtection="1">
      <alignment horizontal="center" vertical="center"/>
      <protection/>
    </xf>
    <xf numFmtId="1" fontId="2" fillId="4" borderId="15" xfId="0" applyNumberFormat="1" applyFont="1" applyFill="1" applyBorder="1" applyAlignment="1" applyProtection="1">
      <alignment horizontal="center" vertical="center"/>
      <protection/>
    </xf>
    <xf numFmtId="1" fontId="2" fillId="28" borderId="0" xfId="0" applyNumberFormat="1" applyFont="1" applyFill="1" applyBorder="1" applyAlignment="1" applyProtection="1">
      <alignment horizontal="center" vertical="center"/>
      <protection/>
    </xf>
    <xf numFmtId="1" fontId="27" fillId="28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24" fillId="28" borderId="0" xfId="0" applyNumberFormat="1" applyFont="1" applyFill="1" applyBorder="1" applyAlignment="1" applyProtection="1">
      <alignment horizontal="center" vertical="center"/>
      <protection locked="0"/>
    </xf>
    <xf numFmtId="49" fontId="0" fillId="28" borderId="0" xfId="0" applyNumberFormat="1" applyFont="1" applyFill="1" applyBorder="1" applyAlignment="1" applyProtection="1">
      <alignment horizontal="center" vertical="center"/>
      <protection locked="0"/>
    </xf>
    <xf numFmtId="49" fontId="0" fillId="28" borderId="0" xfId="0" applyNumberFormat="1" applyFont="1" applyFill="1" applyAlignment="1">
      <alignment horizontal="center" vertical="center"/>
    </xf>
    <xf numFmtId="0" fontId="19" fillId="8" borderId="16" xfId="0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64" fontId="0" fillId="28" borderId="0" xfId="0" applyNumberFormat="1" applyFont="1" applyFill="1" applyBorder="1" applyAlignment="1" applyProtection="1">
      <alignment horizontal="center"/>
      <protection locked="0"/>
    </xf>
    <xf numFmtId="49" fontId="0" fillId="28" borderId="0" xfId="0" applyNumberFormat="1" applyFont="1" applyFill="1" applyBorder="1" applyAlignment="1" applyProtection="1">
      <alignment/>
      <protection locked="0"/>
    </xf>
    <xf numFmtId="0" fontId="27" fillId="28" borderId="0" xfId="0" applyFont="1" applyFill="1" applyBorder="1" applyAlignment="1" applyProtection="1">
      <alignment horizontal="left"/>
      <protection locked="0"/>
    </xf>
    <xf numFmtId="0" fontId="0" fillId="28" borderId="0" xfId="0" applyFont="1" applyFill="1" applyAlignment="1">
      <alignment horizontal="center"/>
    </xf>
    <xf numFmtId="0" fontId="2" fillId="28" borderId="0" xfId="0" applyFont="1" applyFill="1" applyBorder="1" applyAlignment="1" applyProtection="1">
      <alignment horizontal="left"/>
      <protection locked="0"/>
    </xf>
    <xf numFmtId="49" fontId="15" fillId="0" borderId="21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1" fontId="3" fillId="30" borderId="29" xfId="0" applyNumberFormat="1" applyFont="1" applyFill="1" applyBorder="1" applyAlignment="1" applyProtection="1">
      <alignment horizontal="center"/>
      <protection/>
    </xf>
    <xf numFmtId="165" fontId="19" fillId="27" borderId="29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>
      <alignment/>
    </xf>
    <xf numFmtId="0" fontId="0" fillId="0" borderId="21" xfId="0" applyNumberForma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29" fillId="3" borderId="16" xfId="0" applyFont="1" applyFill="1" applyBorder="1" applyAlignment="1" applyProtection="1">
      <alignment horizontal="center" vertical="center" wrapText="1"/>
      <protection locked="0"/>
    </xf>
    <xf numFmtId="0" fontId="35" fillId="3" borderId="16" xfId="0" applyFont="1" applyFill="1" applyBorder="1" applyAlignment="1">
      <alignment horizontal="center" vertical="center" wrapText="1"/>
    </xf>
    <xf numFmtId="0" fontId="36" fillId="22" borderId="16" xfId="0" applyFont="1" applyFill="1" applyBorder="1" applyAlignment="1" applyProtection="1">
      <alignment horizontal="center" vertical="center" wrapText="1"/>
      <protection locked="0"/>
    </xf>
    <xf numFmtId="0" fontId="37" fillId="22" borderId="16" xfId="0" applyFont="1" applyFill="1" applyBorder="1" applyAlignment="1">
      <alignment horizontal="center" vertical="center" wrapText="1"/>
    </xf>
    <xf numFmtId="0" fontId="37" fillId="22" borderId="16" xfId="0" applyFont="1" applyFill="1" applyBorder="1" applyAlignment="1">
      <alignment wrapText="1"/>
    </xf>
    <xf numFmtId="0" fontId="19" fillId="29" borderId="1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177" fontId="2" fillId="0" borderId="0" xfId="0" applyNumberFormat="1" applyFont="1" applyAlignment="1">
      <alignment horizontal="left"/>
    </xf>
    <xf numFmtId="0" fontId="2" fillId="29" borderId="10" xfId="0" applyFont="1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9"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6</xdr:row>
      <xdr:rowOff>0</xdr:rowOff>
    </xdr:from>
    <xdr:to>
      <xdr:col>11</xdr:col>
      <xdr:colOff>771525</xdr:colOff>
      <xdr:row>6</xdr:row>
      <xdr:rowOff>419100</xdr:rowOff>
    </xdr:to>
    <xdr:pic>
      <xdr:nvPicPr>
        <xdr:cNvPr id="1" name="Picture 10" descr="s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7716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9525</xdr:rowOff>
    </xdr:from>
    <xdr:to>
      <xdr:col>12</xdr:col>
      <xdr:colOff>723900</xdr:colOff>
      <xdr:row>6</xdr:row>
      <xdr:rowOff>428625</xdr:rowOff>
    </xdr:to>
    <xdr:pic>
      <xdr:nvPicPr>
        <xdr:cNvPr id="2" name="Picture 20" descr="pout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7811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390525</xdr:colOff>
      <xdr:row>5</xdr:row>
      <xdr:rowOff>152400</xdr:rowOff>
    </xdr:from>
    <xdr:ext cx="4381500" cy="504825"/>
    <xdr:sp>
      <xdr:nvSpPr>
        <xdr:cNvPr id="3" name="Rettangolo 4"/>
        <xdr:cNvSpPr>
          <a:spLocks/>
        </xdr:cNvSpPr>
      </xdr:nvSpPr>
      <xdr:spPr>
        <a:xfrm>
          <a:off x="3200400" y="1724025"/>
          <a:ext cx="4381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FF00FF"/>
              </a:solidFill>
            </a:rPr>
            <a:t>1^  Fascia   A. Femminile</a:t>
          </a:r>
        </a:p>
      </xdr:txBody>
    </xdr:sp>
    <xdr:clientData/>
  </xdr:oneCellAnchor>
  <xdr:twoCellAnchor editAs="oneCell">
    <xdr:from>
      <xdr:col>13</xdr:col>
      <xdr:colOff>276225</xdr:colOff>
      <xdr:row>6</xdr:row>
      <xdr:rowOff>38100</xdr:rowOff>
    </xdr:from>
    <xdr:to>
      <xdr:col>13</xdr:col>
      <xdr:colOff>771525</xdr:colOff>
      <xdr:row>6</xdr:row>
      <xdr:rowOff>390525</xdr:rowOff>
    </xdr:to>
    <xdr:pic>
      <xdr:nvPicPr>
        <xdr:cNvPr id="4" name="Immagine 5" descr="minitrapolino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0375" y="180975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66675</xdr:rowOff>
    </xdr:from>
    <xdr:to>
      <xdr:col>1</xdr:col>
      <xdr:colOff>257175</xdr:colOff>
      <xdr:row>5</xdr:row>
      <xdr:rowOff>190500</xdr:rowOff>
    </xdr:to>
    <xdr:pic>
      <xdr:nvPicPr>
        <xdr:cNvPr id="5" name="Picture 9" descr="fg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1906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962025</xdr:colOff>
      <xdr:row>0</xdr:row>
      <xdr:rowOff>257175</xdr:rowOff>
    </xdr:from>
    <xdr:ext cx="1285875" cy="971550"/>
    <xdr:sp>
      <xdr:nvSpPr>
        <xdr:cNvPr id="6" name="Rettangolo 7"/>
        <xdr:cNvSpPr>
          <a:spLocks/>
        </xdr:cNvSpPr>
      </xdr:nvSpPr>
      <xdr:spPr>
        <a:xfrm>
          <a:off x="11306175" y="257175"/>
          <a:ext cx="1285875" cy="971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99CC"/>
              </a:solidFill>
            </a:rPr>
            <a:t>A F</a:t>
          </a:r>
        </a:p>
      </xdr:txBody>
    </xdr:sp>
    <xdr:clientData/>
  </xdr:oneCellAnchor>
  <xdr:twoCellAnchor editAs="oneCell">
    <xdr:from>
      <xdr:col>14</xdr:col>
      <xdr:colOff>200025</xdr:colOff>
      <xdr:row>6</xdr:row>
      <xdr:rowOff>28575</xdr:rowOff>
    </xdr:from>
    <xdr:to>
      <xdr:col>14</xdr:col>
      <xdr:colOff>714375</xdr:colOff>
      <xdr:row>6</xdr:row>
      <xdr:rowOff>352425</xdr:rowOff>
    </xdr:to>
    <xdr:pic>
      <xdr:nvPicPr>
        <xdr:cNvPr id="7" name="Immagine 8" descr="Tappeton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91925" y="18002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6</xdr:row>
      <xdr:rowOff>0</xdr:rowOff>
    </xdr:from>
    <xdr:to>
      <xdr:col>11</xdr:col>
      <xdr:colOff>771525</xdr:colOff>
      <xdr:row>6</xdr:row>
      <xdr:rowOff>419100</xdr:rowOff>
    </xdr:to>
    <xdr:pic>
      <xdr:nvPicPr>
        <xdr:cNvPr id="1" name="Picture 10" descr="s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7716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9525</xdr:rowOff>
    </xdr:from>
    <xdr:to>
      <xdr:col>12</xdr:col>
      <xdr:colOff>723900</xdr:colOff>
      <xdr:row>6</xdr:row>
      <xdr:rowOff>428625</xdr:rowOff>
    </xdr:to>
    <xdr:pic>
      <xdr:nvPicPr>
        <xdr:cNvPr id="2" name="Picture 20" descr="pout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7811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390525</xdr:colOff>
      <xdr:row>5</xdr:row>
      <xdr:rowOff>152400</xdr:rowOff>
    </xdr:from>
    <xdr:ext cx="4381500" cy="504825"/>
    <xdr:sp>
      <xdr:nvSpPr>
        <xdr:cNvPr id="3" name="Rettangolo 3"/>
        <xdr:cNvSpPr>
          <a:spLocks/>
        </xdr:cNvSpPr>
      </xdr:nvSpPr>
      <xdr:spPr>
        <a:xfrm>
          <a:off x="3200400" y="1724025"/>
          <a:ext cx="4381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FF00FF"/>
              </a:solidFill>
            </a:rPr>
            <a:t>2^  Fascia   A. Femminile</a:t>
          </a:r>
        </a:p>
      </xdr:txBody>
    </xdr:sp>
    <xdr:clientData/>
  </xdr:oneCellAnchor>
  <xdr:twoCellAnchor editAs="oneCell">
    <xdr:from>
      <xdr:col>13</xdr:col>
      <xdr:colOff>276225</xdr:colOff>
      <xdr:row>6</xdr:row>
      <xdr:rowOff>38100</xdr:rowOff>
    </xdr:from>
    <xdr:to>
      <xdr:col>13</xdr:col>
      <xdr:colOff>771525</xdr:colOff>
      <xdr:row>6</xdr:row>
      <xdr:rowOff>390525</xdr:rowOff>
    </xdr:to>
    <xdr:pic>
      <xdr:nvPicPr>
        <xdr:cNvPr id="4" name="Immagine 4" descr="minitrapolino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0375" y="180975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276225</xdr:colOff>
      <xdr:row>3</xdr:row>
      <xdr:rowOff>228600</xdr:rowOff>
    </xdr:to>
    <xdr:pic>
      <xdr:nvPicPr>
        <xdr:cNvPr id="5" name="Picture 9" descr="fg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810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962025</xdr:colOff>
      <xdr:row>0</xdr:row>
      <xdr:rowOff>266700</xdr:rowOff>
    </xdr:from>
    <xdr:ext cx="1247775" cy="962025"/>
    <xdr:sp>
      <xdr:nvSpPr>
        <xdr:cNvPr id="6" name="Rettangolo 6"/>
        <xdr:cNvSpPr>
          <a:spLocks/>
        </xdr:cNvSpPr>
      </xdr:nvSpPr>
      <xdr:spPr>
        <a:xfrm>
          <a:off x="11306175" y="266700"/>
          <a:ext cx="1247775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99CC"/>
              </a:solidFill>
            </a:rPr>
            <a:t>A F</a:t>
          </a:r>
        </a:p>
      </xdr:txBody>
    </xdr:sp>
    <xdr:clientData/>
  </xdr:oneCellAnchor>
  <xdr:twoCellAnchor editAs="oneCell">
    <xdr:from>
      <xdr:col>14</xdr:col>
      <xdr:colOff>200025</xdr:colOff>
      <xdr:row>6</xdr:row>
      <xdr:rowOff>28575</xdr:rowOff>
    </xdr:from>
    <xdr:to>
      <xdr:col>14</xdr:col>
      <xdr:colOff>714375</xdr:colOff>
      <xdr:row>6</xdr:row>
      <xdr:rowOff>352425</xdr:rowOff>
    </xdr:to>
    <xdr:pic>
      <xdr:nvPicPr>
        <xdr:cNvPr id="7" name="Immagine 7" descr="Tappeton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91925" y="18002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6</xdr:row>
      <xdr:rowOff>0</xdr:rowOff>
    </xdr:from>
    <xdr:to>
      <xdr:col>11</xdr:col>
      <xdr:colOff>771525</xdr:colOff>
      <xdr:row>6</xdr:row>
      <xdr:rowOff>419100</xdr:rowOff>
    </xdr:to>
    <xdr:pic>
      <xdr:nvPicPr>
        <xdr:cNvPr id="1" name="Picture 10" descr="s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7716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9525</xdr:rowOff>
    </xdr:from>
    <xdr:to>
      <xdr:col>12</xdr:col>
      <xdr:colOff>723900</xdr:colOff>
      <xdr:row>6</xdr:row>
      <xdr:rowOff>428625</xdr:rowOff>
    </xdr:to>
    <xdr:pic>
      <xdr:nvPicPr>
        <xdr:cNvPr id="2" name="Picture 20" descr="pout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7811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390525</xdr:colOff>
      <xdr:row>5</xdr:row>
      <xdr:rowOff>152400</xdr:rowOff>
    </xdr:from>
    <xdr:ext cx="5334000" cy="504825"/>
    <xdr:sp>
      <xdr:nvSpPr>
        <xdr:cNvPr id="3" name="Rettangolo 3"/>
        <xdr:cNvSpPr>
          <a:spLocks/>
        </xdr:cNvSpPr>
      </xdr:nvSpPr>
      <xdr:spPr>
        <a:xfrm>
          <a:off x="3200400" y="1724025"/>
          <a:ext cx="5334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FF00FF"/>
              </a:solidFill>
            </a:rPr>
            <a:t>3^-4^  Fascia   A. Femminile</a:t>
          </a:r>
        </a:p>
      </xdr:txBody>
    </xdr:sp>
    <xdr:clientData/>
  </xdr:oneCellAnchor>
  <xdr:twoCellAnchor editAs="oneCell">
    <xdr:from>
      <xdr:col>13</xdr:col>
      <xdr:colOff>276225</xdr:colOff>
      <xdr:row>6</xdr:row>
      <xdr:rowOff>38100</xdr:rowOff>
    </xdr:from>
    <xdr:to>
      <xdr:col>13</xdr:col>
      <xdr:colOff>771525</xdr:colOff>
      <xdr:row>6</xdr:row>
      <xdr:rowOff>390525</xdr:rowOff>
    </xdr:to>
    <xdr:pic>
      <xdr:nvPicPr>
        <xdr:cNvPr id="4" name="Immagine 4" descr="minitrapolino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0375" y="180975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66675</xdr:rowOff>
    </xdr:from>
    <xdr:to>
      <xdr:col>1</xdr:col>
      <xdr:colOff>247650</xdr:colOff>
      <xdr:row>3</xdr:row>
      <xdr:rowOff>266700</xdr:rowOff>
    </xdr:to>
    <xdr:pic>
      <xdr:nvPicPr>
        <xdr:cNvPr id="5" name="Picture 9" descr="fg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191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962025</xdr:colOff>
      <xdr:row>0</xdr:row>
      <xdr:rowOff>266700</xdr:rowOff>
    </xdr:from>
    <xdr:ext cx="1247775" cy="962025"/>
    <xdr:sp>
      <xdr:nvSpPr>
        <xdr:cNvPr id="6" name="Rettangolo 6"/>
        <xdr:cNvSpPr>
          <a:spLocks/>
        </xdr:cNvSpPr>
      </xdr:nvSpPr>
      <xdr:spPr>
        <a:xfrm>
          <a:off x="11306175" y="266700"/>
          <a:ext cx="1247775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99CC"/>
              </a:solidFill>
            </a:rPr>
            <a:t>A F</a:t>
          </a:r>
        </a:p>
      </xdr:txBody>
    </xdr:sp>
    <xdr:clientData/>
  </xdr:oneCellAnchor>
  <xdr:twoCellAnchor editAs="oneCell">
    <xdr:from>
      <xdr:col>14</xdr:col>
      <xdr:colOff>200025</xdr:colOff>
      <xdr:row>6</xdr:row>
      <xdr:rowOff>28575</xdr:rowOff>
    </xdr:from>
    <xdr:to>
      <xdr:col>14</xdr:col>
      <xdr:colOff>714375</xdr:colOff>
      <xdr:row>6</xdr:row>
      <xdr:rowOff>352425</xdr:rowOff>
    </xdr:to>
    <xdr:pic>
      <xdr:nvPicPr>
        <xdr:cNvPr id="7" name="Immagine 7" descr="Tappeton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91925" y="18002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6</xdr:row>
      <xdr:rowOff>0</xdr:rowOff>
    </xdr:from>
    <xdr:to>
      <xdr:col>11</xdr:col>
      <xdr:colOff>762000</xdr:colOff>
      <xdr:row>6</xdr:row>
      <xdr:rowOff>419100</xdr:rowOff>
    </xdr:to>
    <xdr:pic>
      <xdr:nvPicPr>
        <xdr:cNvPr id="1" name="Picture 10" descr="s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77165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257175</xdr:colOff>
      <xdr:row>5</xdr:row>
      <xdr:rowOff>152400</xdr:rowOff>
    </xdr:from>
    <xdr:ext cx="4371975" cy="504825"/>
    <xdr:sp>
      <xdr:nvSpPr>
        <xdr:cNvPr id="2" name="Rettangolo 3"/>
        <xdr:cNvSpPr>
          <a:spLocks/>
        </xdr:cNvSpPr>
      </xdr:nvSpPr>
      <xdr:spPr>
        <a:xfrm>
          <a:off x="3019425" y="1724025"/>
          <a:ext cx="4371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</a:rPr>
            <a:t>1^  Fascia   A. Maschile</a:t>
          </a:r>
        </a:p>
      </xdr:txBody>
    </xdr:sp>
    <xdr:clientData/>
  </xdr:oneCellAnchor>
  <xdr:twoCellAnchor editAs="oneCell">
    <xdr:from>
      <xdr:col>12</xdr:col>
      <xdr:colOff>304800</xdr:colOff>
      <xdr:row>6</xdr:row>
      <xdr:rowOff>28575</xdr:rowOff>
    </xdr:from>
    <xdr:to>
      <xdr:col>12</xdr:col>
      <xdr:colOff>800100</xdr:colOff>
      <xdr:row>6</xdr:row>
      <xdr:rowOff>371475</xdr:rowOff>
    </xdr:to>
    <xdr:pic>
      <xdr:nvPicPr>
        <xdr:cNvPr id="3" name="Immagine 4" descr="minitrapolin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8002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276225</xdr:rowOff>
    </xdr:from>
    <xdr:to>
      <xdr:col>1</xdr:col>
      <xdr:colOff>247650</xdr:colOff>
      <xdr:row>3</xdr:row>
      <xdr:rowOff>9525</xdr:rowOff>
    </xdr:to>
    <xdr:pic>
      <xdr:nvPicPr>
        <xdr:cNvPr id="4" name="Picture 9" descr="fg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742950</xdr:colOff>
      <xdr:row>0</xdr:row>
      <xdr:rowOff>257175</xdr:rowOff>
    </xdr:from>
    <xdr:ext cx="1457325" cy="971550"/>
    <xdr:sp>
      <xdr:nvSpPr>
        <xdr:cNvPr id="5" name="Rettangolo 6"/>
        <xdr:cNvSpPr>
          <a:spLocks/>
        </xdr:cNvSpPr>
      </xdr:nvSpPr>
      <xdr:spPr>
        <a:xfrm>
          <a:off x="11077575" y="257175"/>
          <a:ext cx="1457325" cy="971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FF"/>
              </a:solidFill>
            </a:rPr>
            <a:t>A M</a:t>
          </a:r>
        </a:p>
      </xdr:txBody>
    </xdr:sp>
    <xdr:clientData/>
  </xdr:oneCellAnchor>
  <xdr:twoCellAnchor editAs="oneCell">
    <xdr:from>
      <xdr:col>13</xdr:col>
      <xdr:colOff>323850</xdr:colOff>
      <xdr:row>5</xdr:row>
      <xdr:rowOff>161925</xdr:rowOff>
    </xdr:from>
    <xdr:to>
      <xdr:col>13</xdr:col>
      <xdr:colOff>762000</xdr:colOff>
      <xdr:row>6</xdr:row>
      <xdr:rowOff>400050</xdr:rowOff>
    </xdr:to>
    <xdr:pic>
      <xdr:nvPicPr>
        <xdr:cNvPr id="6" name="Immagine 7" descr="paralle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58475" y="17335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6</xdr:row>
      <xdr:rowOff>47625</xdr:rowOff>
    </xdr:from>
    <xdr:to>
      <xdr:col>14</xdr:col>
      <xdr:colOff>704850</xdr:colOff>
      <xdr:row>6</xdr:row>
      <xdr:rowOff>361950</xdr:rowOff>
    </xdr:to>
    <xdr:pic>
      <xdr:nvPicPr>
        <xdr:cNvPr id="7" name="Immagine 8" descr="Tappeton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82400" y="18192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6</xdr:row>
      <xdr:rowOff>0</xdr:rowOff>
    </xdr:from>
    <xdr:to>
      <xdr:col>11</xdr:col>
      <xdr:colOff>762000</xdr:colOff>
      <xdr:row>6</xdr:row>
      <xdr:rowOff>419100</xdr:rowOff>
    </xdr:to>
    <xdr:pic>
      <xdr:nvPicPr>
        <xdr:cNvPr id="1" name="Picture 10" descr="s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77165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257175</xdr:colOff>
      <xdr:row>5</xdr:row>
      <xdr:rowOff>152400</xdr:rowOff>
    </xdr:from>
    <xdr:ext cx="4371975" cy="504825"/>
    <xdr:sp>
      <xdr:nvSpPr>
        <xdr:cNvPr id="2" name="Rettangolo 2"/>
        <xdr:cNvSpPr>
          <a:spLocks/>
        </xdr:cNvSpPr>
      </xdr:nvSpPr>
      <xdr:spPr>
        <a:xfrm>
          <a:off x="3019425" y="1724025"/>
          <a:ext cx="4371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</a:rPr>
            <a:t>2^  Fascia   A. Maschile</a:t>
          </a:r>
        </a:p>
      </xdr:txBody>
    </xdr:sp>
    <xdr:clientData/>
  </xdr:oneCellAnchor>
  <xdr:twoCellAnchor editAs="oneCell">
    <xdr:from>
      <xdr:col>12</xdr:col>
      <xdr:colOff>304800</xdr:colOff>
      <xdr:row>6</xdr:row>
      <xdr:rowOff>28575</xdr:rowOff>
    </xdr:from>
    <xdr:to>
      <xdr:col>12</xdr:col>
      <xdr:colOff>800100</xdr:colOff>
      <xdr:row>6</xdr:row>
      <xdr:rowOff>371475</xdr:rowOff>
    </xdr:to>
    <xdr:pic>
      <xdr:nvPicPr>
        <xdr:cNvPr id="3" name="Immagine 3" descr="minitrapolin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8002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428625</xdr:rowOff>
    </xdr:from>
    <xdr:to>
      <xdr:col>1</xdr:col>
      <xdr:colOff>247650</xdr:colOff>
      <xdr:row>3</xdr:row>
      <xdr:rowOff>161925</xdr:rowOff>
    </xdr:to>
    <xdr:pic>
      <xdr:nvPicPr>
        <xdr:cNvPr id="4" name="Picture 9" descr="fg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752475</xdr:colOff>
      <xdr:row>0</xdr:row>
      <xdr:rowOff>266700</xdr:rowOff>
    </xdr:from>
    <xdr:ext cx="1390650" cy="962025"/>
    <xdr:sp>
      <xdr:nvSpPr>
        <xdr:cNvPr id="5" name="Rettangolo 5"/>
        <xdr:cNvSpPr>
          <a:spLocks/>
        </xdr:cNvSpPr>
      </xdr:nvSpPr>
      <xdr:spPr>
        <a:xfrm>
          <a:off x="11087100" y="266700"/>
          <a:ext cx="1390650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FF"/>
              </a:solidFill>
            </a:rPr>
            <a:t>A M</a:t>
          </a:r>
        </a:p>
      </xdr:txBody>
    </xdr:sp>
    <xdr:clientData/>
  </xdr:oneCellAnchor>
  <xdr:twoCellAnchor editAs="oneCell">
    <xdr:from>
      <xdr:col>13</xdr:col>
      <xdr:colOff>323850</xdr:colOff>
      <xdr:row>5</xdr:row>
      <xdr:rowOff>161925</xdr:rowOff>
    </xdr:from>
    <xdr:to>
      <xdr:col>13</xdr:col>
      <xdr:colOff>762000</xdr:colOff>
      <xdr:row>6</xdr:row>
      <xdr:rowOff>400050</xdr:rowOff>
    </xdr:to>
    <xdr:pic>
      <xdr:nvPicPr>
        <xdr:cNvPr id="6" name="Immagine 6" descr="paralle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58475" y="17335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6</xdr:row>
      <xdr:rowOff>47625</xdr:rowOff>
    </xdr:from>
    <xdr:to>
      <xdr:col>14</xdr:col>
      <xdr:colOff>704850</xdr:colOff>
      <xdr:row>6</xdr:row>
      <xdr:rowOff>361950</xdr:rowOff>
    </xdr:to>
    <xdr:pic>
      <xdr:nvPicPr>
        <xdr:cNvPr id="7" name="Immagine 7" descr="Tappeton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82400" y="18192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5</xdr:row>
      <xdr:rowOff>152400</xdr:rowOff>
    </xdr:from>
    <xdr:ext cx="3705225" cy="504825"/>
    <xdr:sp>
      <xdr:nvSpPr>
        <xdr:cNvPr id="1" name="Rettangolo 1"/>
        <xdr:cNvSpPr>
          <a:spLocks/>
        </xdr:cNvSpPr>
      </xdr:nvSpPr>
      <xdr:spPr>
        <a:xfrm>
          <a:off x="3019425" y="1724025"/>
          <a:ext cx="3705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00FF00"/>
              </a:solidFill>
            </a:rPr>
            <a:t>1^  Fascia   Ritmica</a:t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1</xdr:col>
      <xdr:colOff>323850</xdr:colOff>
      <xdr:row>1</xdr:row>
      <xdr:rowOff>333375</xdr:rowOff>
    </xdr:to>
    <xdr:pic>
      <xdr:nvPicPr>
        <xdr:cNvPr id="2" name="Picture 9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990600</xdr:colOff>
      <xdr:row>0</xdr:row>
      <xdr:rowOff>266700</xdr:rowOff>
    </xdr:from>
    <xdr:ext cx="857250" cy="962025"/>
    <xdr:sp>
      <xdr:nvSpPr>
        <xdr:cNvPr id="3" name="Rettangolo 3"/>
        <xdr:cNvSpPr>
          <a:spLocks/>
        </xdr:cNvSpPr>
      </xdr:nvSpPr>
      <xdr:spPr>
        <a:xfrm>
          <a:off x="11325225" y="266700"/>
          <a:ext cx="857250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FF"/>
              </a:solidFill>
            </a:rPr>
            <a:t> </a:t>
          </a:r>
          <a:r>
            <a:rPr lang="en-US" cap="none" sz="5400" b="1" i="0" u="none" baseline="0">
              <a:solidFill>
                <a:srgbClr val="00FF00"/>
              </a:solidFill>
            </a:rPr>
            <a:t>R</a:t>
          </a:r>
          <a:r>
            <a:rPr lang="en-US" cap="none" sz="5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oneCellAnchor>
  <xdr:twoCellAnchor editAs="oneCell">
    <xdr:from>
      <xdr:col>12</xdr:col>
      <xdr:colOff>323850</xdr:colOff>
      <xdr:row>6</xdr:row>
      <xdr:rowOff>0</xdr:rowOff>
    </xdr:from>
    <xdr:to>
      <xdr:col>12</xdr:col>
      <xdr:colOff>733425</xdr:colOff>
      <xdr:row>6</xdr:row>
      <xdr:rowOff>400050</xdr:rowOff>
    </xdr:to>
    <xdr:pic>
      <xdr:nvPicPr>
        <xdr:cNvPr id="4" name="Immagine 4" descr="fun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7716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6</xdr:row>
      <xdr:rowOff>0</xdr:rowOff>
    </xdr:from>
    <xdr:to>
      <xdr:col>13</xdr:col>
      <xdr:colOff>733425</xdr:colOff>
      <xdr:row>6</xdr:row>
      <xdr:rowOff>400050</xdr:rowOff>
    </xdr:to>
    <xdr:pic>
      <xdr:nvPicPr>
        <xdr:cNvPr id="5" name="Immagine 5" descr="pall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17716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6</xdr:row>
      <xdr:rowOff>0</xdr:rowOff>
    </xdr:from>
    <xdr:to>
      <xdr:col>14</xdr:col>
      <xdr:colOff>714375</xdr:colOff>
      <xdr:row>6</xdr:row>
      <xdr:rowOff>400050</xdr:rowOff>
    </xdr:to>
    <xdr:pic>
      <xdr:nvPicPr>
        <xdr:cNvPr id="6" name="Immagine 6" descr="cerchi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7716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5</xdr:row>
      <xdr:rowOff>171450</xdr:rowOff>
    </xdr:from>
    <xdr:to>
      <xdr:col>11</xdr:col>
      <xdr:colOff>809625</xdr:colOff>
      <xdr:row>6</xdr:row>
      <xdr:rowOff>409575</xdr:rowOff>
    </xdr:to>
    <xdr:pic>
      <xdr:nvPicPr>
        <xdr:cNvPr id="7" name="Immagine 7" descr="corpoliber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743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5</xdr:row>
      <xdr:rowOff>152400</xdr:rowOff>
    </xdr:from>
    <xdr:ext cx="3705225" cy="504825"/>
    <xdr:sp>
      <xdr:nvSpPr>
        <xdr:cNvPr id="1" name="Rettangolo 1"/>
        <xdr:cNvSpPr>
          <a:spLocks/>
        </xdr:cNvSpPr>
      </xdr:nvSpPr>
      <xdr:spPr>
        <a:xfrm>
          <a:off x="3019425" y="1724025"/>
          <a:ext cx="3705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00FF00"/>
              </a:solidFill>
            </a:rPr>
            <a:t>2^  Fascia   Ritmica</a:t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1</xdr:col>
      <xdr:colOff>323850</xdr:colOff>
      <xdr:row>1</xdr:row>
      <xdr:rowOff>333375</xdr:rowOff>
    </xdr:to>
    <xdr:pic>
      <xdr:nvPicPr>
        <xdr:cNvPr id="2" name="Picture 9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990600</xdr:colOff>
      <xdr:row>0</xdr:row>
      <xdr:rowOff>266700</xdr:rowOff>
    </xdr:from>
    <xdr:ext cx="857250" cy="962025"/>
    <xdr:sp>
      <xdr:nvSpPr>
        <xdr:cNvPr id="3" name="Rettangolo 3"/>
        <xdr:cNvSpPr>
          <a:spLocks/>
        </xdr:cNvSpPr>
      </xdr:nvSpPr>
      <xdr:spPr>
        <a:xfrm>
          <a:off x="11325225" y="266700"/>
          <a:ext cx="857250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FF"/>
              </a:solidFill>
            </a:rPr>
            <a:t> </a:t>
          </a:r>
          <a:r>
            <a:rPr lang="en-US" cap="none" sz="5400" b="1" i="0" u="none" baseline="0">
              <a:solidFill>
                <a:srgbClr val="00FF00"/>
              </a:solidFill>
            </a:rPr>
            <a:t>R</a:t>
          </a:r>
          <a:r>
            <a:rPr lang="en-US" cap="none" sz="5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oneCellAnchor>
  <xdr:twoCellAnchor editAs="oneCell">
    <xdr:from>
      <xdr:col>12</xdr:col>
      <xdr:colOff>323850</xdr:colOff>
      <xdr:row>6</xdr:row>
      <xdr:rowOff>0</xdr:rowOff>
    </xdr:from>
    <xdr:to>
      <xdr:col>12</xdr:col>
      <xdr:colOff>733425</xdr:colOff>
      <xdr:row>6</xdr:row>
      <xdr:rowOff>400050</xdr:rowOff>
    </xdr:to>
    <xdr:pic>
      <xdr:nvPicPr>
        <xdr:cNvPr id="4" name="Immagine 4" descr="fun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7716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6</xdr:row>
      <xdr:rowOff>0</xdr:rowOff>
    </xdr:from>
    <xdr:to>
      <xdr:col>13</xdr:col>
      <xdr:colOff>733425</xdr:colOff>
      <xdr:row>6</xdr:row>
      <xdr:rowOff>400050</xdr:rowOff>
    </xdr:to>
    <xdr:pic>
      <xdr:nvPicPr>
        <xdr:cNvPr id="5" name="Immagine 5" descr="pall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17716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6</xdr:row>
      <xdr:rowOff>0</xdr:rowOff>
    </xdr:from>
    <xdr:to>
      <xdr:col>14</xdr:col>
      <xdr:colOff>714375</xdr:colOff>
      <xdr:row>6</xdr:row>
      <xdr:rowOff>400050</xdr:rowOff>
    </xdr:to>
    <xdr:pic>
      <xdr:nvPicPr>
        <xdr:cNvPr id="6" name="Immagine 6" descr="cerchi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7716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5</xdr:row>
      <xdr:rowOff>171450</xdr:rowOff>
    </xdr:from>
    <xdr:to>
      <xdr:col>11</xdr:col>
      <xdr:colOff>809625</xdr:colOff>
      <xdr:row>6</xdr:row>
      <xdr:rowOff>409575</xdr:rowOff>
    </xdr:to>
    <xdr:pic>
      <xdr:nvPicPr>
        <xdr:cNvPr id="7" name="Immagine 7" descr="corpoliber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743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5</xdr:row>
      <xdr:rowOff>152400</xdr:rowOff>
    </xdr:from>
    <xdr:ext cx="4229100" cy="504825"/>
    <xdr:sp>
      <xdr:nvSpPr>
        <xdr:cNvPr id="1" name="Rettangolo 1"/>
        <xdr:cNvSpPr>
          <a:spLocks/>
        </xdr:cNvSpPr>
      </xdr:nvSpPr>
      <xdr:spPr>
        <a:xfrm>
          <a:off x="3019425" y="1724025"/>
          <a:ext cx="422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00FF00"/>
              </a:solidFill>
            </a:rPr>
            <a:t>3^-4^  Fascia   Ritmica</a:t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1</xdr:col>
      <xdr:colOff>323850</xdr:colOff>
      <xdr:row>1</xdr:row>
      <xdr:rowOff>333375</xdr:rowOff>
    </xdr:to>
    <xdr:pic>
      <xdr:nvPicPr>
        <xdr:cNvPr id="2" name="Picture 9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990600</xdr:colOff>
      <xdr:row>0</xdr:row>
      <xdr:rowOff>266700</xdr:rowOff>
    </xdr:from>
    <xdr:ext cx="857250" cy="962025"/>
    <xdr:sp>
      <xdr:nvSpPr>
        <xdr:cNvPr id="3" name="Rettangolo 3"/>
        <xdr:cNvSpPr>
          <a:spLocks/>
        </xdr:cNvSpPr>
      </xdr:nvSpPr>
      <xdr:spPr>
        <a:xfrm>
          <a:off x="11325225" y="266700"/>
          <a:ext cx="857250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FF"/>
              </a:solidFill>
            </a:rPr>
            <a:t> </a:t>
          </a:r>
          <a:r>
            <a:rPr lang="en-US" cap="none" sz="5400" b="1" i="0" u="none" baseline="0">
              <a:solidFill>
                <a:srgbClr val="00FF00"/>
              </a:solidFill>
            </a:rPr>
            <a:t>R</a:t>
          </a:r>
          <a:r>
            <a:rPr lang="en-US" cap="none" sz="5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oneCellAnchor>
  <xdr:twoCellAnchor editAs="oneCell">
    <xdr:from>
      <xdr:col>12</xdr:col>
      <xdr:colOff>323850</xdr:colOff>
      <xdr:row>6</xdr:row>
      <xdr:rowOff>0</xdr:rowOff>
    </xdr:from>
    <xdr:to>
      <xdr:col>12</xdr:col>
      <xdr:colOff>733425</xdr:colOff>
      <xdr:row>6</xdr:row>
      <xdr:rowOff>400050</xdr:rowOff>
    </xdr:to>
    <xdr:pic>
      <xdr:nvPicPr>
        <xdr:cNvPr id="4" name="Immagine 4" descr="fun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7716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6</xdr:row>
      <xdr:rowOff>0</xdr:rowOff>
    </xdr:from>
    <xdr:to>
      <xdr:col>13</xdr:col>
      <xdr:colOff>733425</xdr:colOff>
      <xdr:row>6</xdr:row>
      <xdr:rowOff>400050</xdr:rowOff>
    </xdr:to>
    <xdr:pic>
      <xdr:nvPicPr>
        <xdr:cNvPr id="5" name="Immagine 5" descr="pall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17716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6</xdr:row>
      <xdr:rowOff>0</xdr:rowOff>
    </xdr:from>
    <xdr:to>
      <xdr:col>14</xdr:col>
      <xdr:colOff>714375</xdr:colOff>
      <xdr:row>6</xdr:row>
      <xdr:rowOff>400050</xdr:rowOff>
    </xdr:to>
    <xdr:pic>
      <xdr:nvPicPr>
        <xdr:cNvPr id="6" name="Immagine 6" descr="cerchi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7716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5</xdr:row>
      <xdr:rowOff>171450</xdr:rowOff>
    </xdr:from>
    <xdr:to>
      <xdr:col>11</xdr:col>
      <xdr:colOff>809625</xdr:colOff>
      <xdr:row>6</xdr:row>
      <xdr:rowOff>409575</xdr:rowOff>
    </xdr:to>
    <xdr:pic>
      <xdr:nvPicPr>
        <xdr:cNvPr id="7" name="Immagine 7" descr="corpoliber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743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O145"/>
  <sheetViews>
    <sheetView showGridLines="0" zoomScale="73" zoomScaleNormal="73" zoomScalePageLayoutView="0" workbookViewId="0" topLeftCell="A1">
      <pane ySplit="9" topLeftCell="BM10" activePane="bottomLeft" state="frozen"/>
      <selection pane="topLeft" activeCell="K144" sqref="K144"/>
      <selection pane="bottomLeft" activeCell="B28" sqref="B28"/>
    </sheetView>
  </sheetViews>
  <sheetFormatPr defaultColWidth="9.140625" defaultRowHeight="12.75"/>
  <cols>
    <col min="1" max="1" width="6.7109375" style="209" customWidth="1"/>
    <col min="2" max="2" width="35.421875" style="0" customWidth="1"/>
    <col min="3" max="3" width="11.14062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67" t="s">
        <v>49</v>
      </c>
    </row>
    <row r="2" spans="1:15" ht="36.75" customHeight="1">
      <c r="A2" s="246" t="s">
        <v>299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s">
        <v>312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s">
        <v>16</v>
      </c>
      <c r="C4" s="161" t="s">
        <v>300</v>
      </c>
      <c r="J4" s="164" t="s">
        <v>18</v>
      </c>
      <c r="K4" s="249" t="s">
        <v>297</v>
      </c>
      <c r="L4" s="249"/>
      <c r="M4" s="249"/>
      <c r="O4" s="78"/>
    </row>
    <row r="5" spans="1:15" s="12" customFormat="1" ht="12.75" customHeight="1">
      <c r="A5" s="209"/>
      <c r="B5" s="162" t="s">
        <v>17</v>
      </c>
      <c r="C5" s="163" t="s">
        <v>301</v>
      </c>
      <c r="D5" s="71"/>
      <c r="E5" s="71"/>
      <c r="F5" s="165" t="s">
        <v>302</v>
      </c>
      <c r="J5" s="71"/>
      <c r="K5" s="166" t="s">
        <v>298</v>
      </c>
      <c r="L5" s="71"/>
      <c r="O5" s="154"/>
    </row>
    <row r="6" spans="1:15" s="12" customFormat="1" ht="15.75" customHeight="1">
      <c r="A6" s="209"/>
      <c r="C6" s="71"/>
      <c r="D6" s="71"/>
      <c r="E6" s="71"/>
      <c r="F6" s="71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73"/>
      <c r="I7" s="73"/>
      <c r="L7" s="73"/>
      <c r="M7" s="73"/>
      <c r="N7" s="73"/>
      <c r="O7" s="73"/>
    </row>
    <row r="8" spans="1:15" s="4" customFormat="1" ht="16.5" customHeight="1" thickTop="1">
      <c r="A8" s="108" t="s">
        <v>7</v>
      </c>
      <c r="B8" s="250" t="s">
        <v>29</v>
      </c>
      <c r="C8" s="110" t="s">
        <v>2</v>
      </c>
      <c r="D8" s="112" t="s">
        <v>12</v>
      </c>
      <c r="E8" s="114" t="s">
        <v>46</v>
      </c>
      <c r="F8" s="114" t="s">
        <v>42</v>
      </c>
      <c r="G8" s="252" t="s">
        <v>13</v>
      </c>
      <c r="H8" s="254" t="s">
        <v>55</v>
      </c>
      <c r="I8" s="255" t="s">
        <v>50</v>
      </c>
      <c r="J8" s="257" t="s">
        <v>3</v>
      </c>
      <c r="K8" s="103" t="s">
        <v>26</v>
      </c>
      <c r="L8" s="241" t="s">
        <v>37</v>
      </c>
      <c r="M8" s="241" t="s">
        <v>10</v>
      </c>
      <c r="N8" s="241" t="s">
        <v>45</v>
      </c>
      <c r="O8" s="241" t="s">
        <v>9</v>
      </c>
    </row>
    <row r="9" spans="1:15" s="4" customFormat="1" ht="16.5" customHeight="1" thickBot="1">
      <c r="A9" s="109" t="s">
        <v>8</v>
      </c>
      <c r="B9" s="251"/>
      <c r="C9" s="111" t="s">
        <v>6</v>
      </c>
      <c r="D9" s="113" t="s">
        <v>30</v>
      </c>
      <c r="E9" s="115" t="s">
        <v>44</v>
      </c>
      <c r="F9" s="115" t="s">
        <v>43</v>
      </c>
      <c r="G9" s="253"/>
      <c r="H9" s="253"/>
      <c r="I9" s="256"/>
      <c r="J9" s="251"/>
      <c r="K9" s="104" t="s">
        <v>27</v>
      </c>
      <c r="L9" s="242"/>
      <c r="M9" s="242"/>
      <c r="N9" s="242"/>
      <c r="O9" s="242"/>
    </row>
    <row r="10" spans="1:15" s="11" customFormat="1" ht="5.25" customHeight="1" thickBot="1" thickTop="1">
      <c r="A10" s="210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v>94.85</v>
      </c>
      <c r="D11" s="57">
        <v>0</v>
      </c>
      <c r="E11" s="141">
        <v>248298</v>
      </c>
      <c r="F11" s="142">
        <v>36026</v>
      </c>
      <c r="G11" s="100" t="s">
        <v>54</v>
      </c>
      <c r="H11" s="199" t="s">
        <v>117</v>
      </c>
      <c r="I11" s="100">
        <v>1</v>
      </c>
      <c r="J11" s="193" t="s">
        <v>131</v>
      </c>
      <c r="K11" s="100">
        <v>4</v>
      </c>
      <c r="L11" s="147">
        <v>9.9</v>
      </c>
      <c r="M11" s="147">
        <v>10.7</v>
      </c>
      <c r="N11" s="147">
        <v>10.7</v>
      </c>
      <c r="O11" s="147">
        <v>10.3</v>
      </c>
    </row>
    <row r="12" spans="1:15" ht="14.25" customHeight="1">
      <c r="A12" s="244"/>
      <c r="B12" s="14" t="s">
        <v>24</v>
      </c>
      <c r="C12" s="56">
        <v>94.85</v>
      </c>
      <c r="D12" s="58">
        <v>0</v>
      </c>
      <c r="E12" s="143">
        <v>185642</v>
      </c>
      <c r="F12" s="144">
        <v>36141</v>
      </c>
      <c r="G12" s="101" t="s">
        <v>54</v>
      </c>
      <c r="H12" s="200" t="s">
        <v>117</v>
      </c>
      <c r="I12" s="101">
        <v>2</v>
      </c>
      <c r="J12" s="194" t="s">
        <v>132</v>
      </c>
      <c r="K12" s="101">
        <v>3</v>
      </c>
      <c r="L12" s="148" t="s">
        <v>11</v>
      </c>
      <c r="M12" s="148">
        <v>10.45</v>
      </c>
      <c r="N12" s="148">
        <v>10.5</v>
      </c>
      <c r="O12" s="148">
        <v>10.4</v>
      </c>
    </row>
    <row r="13" spans="1:15" ht="14.25" customHeight="1">
      <c r="A13" s="244"/>
      <c r="B13" s="107"/>
      <c r="C13" s="56">
        <v>94.85</v>
      </c>
      <c r="D13" s="58">
        <v>0</v>
      </c>
      <c r="E13" s="143">
        <v>213062</v>
      </c>
      <c r="F13" s="144">
        <v>36892</v>
      </c>
      <c r="G13" s="101" t="s">
        <v>54</v>
      </c>
      <c r="H13" s="200" t="s">
        <v>117</v>
      </c>
      <c r="I13" s="101">
        <v>3</v>
      </c>
      <c r="J13" s="194" t="s">
        <v>133</v>
      </c>
      <c r="K13" s="101">
        <v>2</v>
      </c>
      <c r="L13" s="148">
        <v>10.1</v>
      </c>
      <c r="M13" s="148">
        <v>10.5</v>
      </c>
      <c r="N13" s="148" t="s">
        <v>11</v>
      </c>
      <c r="O13" s="148" t="s">
        <v>11</v>
      </c>
    </row>
    <row r="14" spans="1:15" ht="14.25" customHeight="1">
      <c r="A14" s="244"/>
      <c r="B14" s="40" t="s">
        <v>114</v>
      </c>
      <c r="C14" s="66">
        <v>94.85</v>
      </c>
      <c r="D14" s="151">
        <v>0</v>
      </c>
      <c r="E14" s="143">
        <v>165266</v>
      </c>
      <c r="F14" s="144">
        <v>35986</v>
      </c>
      <c r="G14" s="101" t="s">
        <v>54</v>
      </c>
      <c r="H14" s="200" t="s">
        <v>117</v>
      </c>
      <c r="I14" s="101">
        <v>4</v>
      </c>
      <c r="J14" s="194" t="s">
        <v>134</v>
      </c>
      <c r="K14" s="101">
        <v>3</v>
      </c>
      <c r="L14" s="148">
        <v>10.1</v>
      </c>
      <c r="M14" s="148" t="s">
        <v>11</v>
      </c>
      <c r="N14" s="148">
        <v>10.9</v>
      </c>
      <c r="O14" s="148">
        <v>10.4</v>
      </c>
    </row>
    <row r="15" spans="1:15" ht="14.25" customHeight="1">
      <c r="A15" s="244"/>
      <c r="B15" s="155" t="s">
        <v>130</v>
      </c>
      <c r="C15" s="56">
        <v>94.85</v>
      </c>
      <c r="D15" s="58">
        <v>0</v>
      </c>
      <c r="E15" s="143" t="s">
        <v>11</v>
      </c>
      <c r="F15" s="144" t="s">
        <v>11</v>
      </c>
      <c r="G15" s="101" t="s">
        <v>60</v>
      </c>
      <c r="H15" s="200" t="s">
        <v>11</v>
      </c>
      <c r="I15" s="101">
        <v>5</v>
      </c>
      <c r="J15" s="194" t="s">
        <v>11</v>
      </c>
      <c r="K15" s="101"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">
        <v>115</v>
      </c>
      <c r="C16" s="56">
        <v>94.85</v>
      </c>
      <c r="D16" s="58">
        <v>0</v>
      </c>
      <c r="E16" s="145" t="s">
        <v>11</v>
      </c>
      <c r="F16" s="146" t="s">
        <v>11</v>
      </c>
      <c r="G16" s="102" t="s">
        <v>60</v>
      </c>
      <c r="H16" s="201" t="s">
        <v>11</v>
      </c>
      <c r="I16" s="102">
        <v>6</v>
      </c>
      <c r="J16" s="195" t="s">
        <v>11</v>
      </c>
      <c r="K16" s="102"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">
        <v>313</v>
      </c>
      <c r="C17" s="22">
        <v>94.85</v>
      </c>
      <c r="D17" s="59">
        <v>0</v>
      </c>
      <c r="E17" s="21"/>
      <c r="F17" s="21"/>
      <c r="G17" s="65"/>
      <c r="H17" s="65"/>
      <c r="I17" s="65"/>
      <c r="J17" s="196">
        <v>4</v>
      </c>
      <c r="K17" s="105">
        <v>12</v>
      </c>
      <c r="L17" s="150">
        <v>30.1</v>
      </c>
      <c r="M17" s="150">
        <v>31.65</v>
      </c>
      <c r="N17" s="150">
        <v>32.1</v>
      </c>
      <c r="O17" s="150">
        <v>31.1</v>
      </c>
    </row>
    <row r="18" spans="1:15" ht="14.25" customHeight="1" thickTop="1">
      <c r="A18" s="243">
        <v>2</v>
      </c>
      <c r="B18" s="13"/>
      <c r="C18" s="55">
        <v>93.4</v>
      </c>
      <c r="D18" s="57">
        <v>0</v>
      </c>
      <c r="E18" s="141">
        <v>165262</v>
      </c>
      <c r="F18" s="142">
        <v>36018</v>
      </c>
      <c r="G18" s="100" t="s">
        <v>54</v>
      </c>
      <c r="H18" s="199" t="s">
        <v>117</v>
      </c>
      <c r="I18" s="100">
        <v>1</v>
      </c>
      <c r="J18" s="193" t="s">
        <v>122</v>
      </c>
      <c r="K18" s="100">
        <v>4</v>
      </c>
      <c r="L18" s="147">
        <v>10.1</v>
      </c>
      <c r="M18" s="147">
        <v>10.05</v>
      </c>
      <c r="N18" s="147">
        <v>10.8</v>
      </c>
      <c r="O18" s="147">
        <v>10.2</v>
      </c>
    </row>
    <row r="19" spans="1:15" ht="14.25" customHeight="1">
      <c r="A19" s="244"/>
      <c r="B19" s="14" t="s">
        <v>24</v>
      </c>
      <c r="C19" s="56">
        <v>93.4</v>
      </c>
      <c r="D19" s="58">
        <v>0</v>
      </c>
      <c r="E19" s="143">
        <v>165261</v>
      </c>
      <c r="F19" s="144">
        <v>36080</v>
      </c>
      <c r="G19" s="101" t="s">
        <v>54</v>
      </c>
      <c r="H19" s="200" t="s">
        <v>117</v>
      </c>
      <c r="I19" s="101">
        <v>2</v>
      </c>
      <c r="J19" s="194" t="s">
        <v>123</v>
      </c>
      <c r="K19" s="101">
        <v>4</v>
      </c>
      <c r="L19" s="148">
        <v>10.2</v>
      </c>
      <c r="M19" s="148">
        <v>10.35</v>
      </c>
      <c r="N19" s="148">
        <v>10.9</v>
      </c>
      <c r="O19" s="148">
        <v>10</v>
      </c>
    </row>
    <row r="20" spans="1:15" ht="14.25" customHeight="1">
      <c r="A20" s="244"/>
      <c r="B20" s="107"/>
      <c r="C20" s="56">
        <v>93.4</v>
      </c>
      <c r="D20" s="58">
        <v>0</v>
      </c>
      <c r="E20" s="143">
        <v>248168</v>
      </c>
      <c r="F20" s="144">
        <v>35855</v>
      </c>
      <c r="G20" s="101" t="s">
        <v>54</v>
      </c>
      <c r="H20" s="200" t="s">
        <v>117</v>
      </c>
      <c r="I20" s="101">
        <v>3</v>
      </c>
      <c r="J20" s="194" t="s">
        <v>124</v>
      </c>
      <c r="K20" s="101">
        <v>2</v>
      </c>
      <c r="L20" s="148" t="s">
        <v>11</v>
      </c>
      <c r="M20" s="148">
        <v>9.9</v>
      </c>
      <c r="N20" s="148" t="s">
        <v>11</v>
      </c>
      <c r="O20" s="148">
        <v>10.4</v>
      </c>
    </row>
    <row r="21" spans="1:15" ht="14.25" customHeight="1">
      <c r="A21" s="244"/>
      <c r="B21" s="40" t="s">
        <v>114</v>
      </c>
      <c r="C21" s="66">
        <v>93.4</v>
      </c>
      <c r="D21" s="151">
        <v>0</v>
      </c>
      <c r="E21" s="143">
        <v>248160</v>
      </c>
      <c r="F21" s="144">
        <v>36112</v>
      </c>
      <c r="G21" s="101" t="s">
        <v>54</v>
      </c>
      <c r="H21" s="200" t="s">
        <v>117</v>
      </c>
      <c r="I21" s="101">
        <v>4</v>
      </c>
      <c r="J21" s="194" t="s">
        <v>125</v>
      </c>
      <c r="K21" s="101">
        <v>2</v>
      </c>
      <c r="L21" s="148">
        <v>10.1</v>
      </c>
      <c r="M21" s="148" t="s">
        <v>11</v>
      </c>
      <c r="N21" s="148">
        <v>10.7</v>
      </c>
      <c r="O21" s="148" t="s">
        <v>11</v>
      </c>
    </row>
    <row r="22" spans="1:15" ht="14.25" customHeight="1">
      <c r="A22" s="244"/>
      <c r="B22" s="155" t="s">
        <v>36</v>
      </c>
      <c r="C22" s="56">
        <v>93.4</v>
      </c>
      <c r="D22" s="58">
        <v>0</v>
      </c>
      <c r="E22" s="143" t="s">
        <v>11</v>
      </c>
      <c r="F22" s="144" t="s">
        <v>11</v>
      </c>
      <c r="G22" s="101" t="s">
        <v>60</v>
      </c>
      <c r="H22" s="200" t="s">
        <v>11</v>
      </c>
      <c r="I22" s="101">
        <v>5</v>
      </c>
      <c r="J22" s="194" t="s">
        <v>11</v>
      </c>
      <c r="K22" s="101"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">
        <v>115</v>
      </c>
      <c r="C23" s="56">
        <v>93.4</v>
      </c>
      <c r="D23" s="58">
        <v>0</v>
      </c>
      <c r="E23" s="145" t="s">
        <v>11</v>
      </c>
      <c r="F23" s="146" t="s">
        <v>11</v>
      </c>
      <c r="G23" s="102" t="s">
        <v>60</v>
      </c>
      <c r="H23" s="201" t="s">
        <v>11</v>
      </c>
      <c r="I23" s="102">
        <v>6</v>
      </c>
      <c r="J23" s="195" t="s">
        <v>11</v>
      </c>
      <c r="K23" s="102"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">
        <v>313</v>
      </c>
      <c r="C24" s="22">
        <v>93.4</v>
      </c>
      <c r="D24" s="59">
        <v>0</v>
      </c>
      <c r="E24" s="21"/>
      <c r="F24" s="21"/>
      <c r="G24" s="65"/>
      <c r="H24" s="65"/>
      <c r="I24" s="65"/>
      <c r="J24" s="196">
        <v>4</v>
      </c>
      <c r="K24" s="105">
        <v>12</v>
      </c>
      <c r="L24" s="150">
        <v>30.4</v>
      </c>
      <c r="M24" s="150">
        <v>30.3</v>
      </c>
      <c r="N24" s="150">
        <v>32.4</v>
      </c>
      <c r="O24" s="150">
        <v>30.6</v>
      </c>
    </row>
    <row r="25" spans="1:15" ht="14.25" customHeight="1" thickTop="1">
      <c r="A25" s="243">
        <v>3</v>
      </c>
      <c r="B25" s="13"/>
      <c r="C25" s="55">
        <v>92.65</v>
      </c>
      <c r="D25" s="57">
        <v>0</v>
      </c>
      <c r="E25" s="141">
        <v>206994</v>
      </c>
      <c r="F25" s="142">
        <v>36544</v>
      </c>
      <c r="G25" s="100" t="s">
        <v>54</v>
      </c>
      <c r="H25" s="199" t="s">
        <v>117</v>
      </c>
      <c r="I25" s="100">
        <v>1</v>
      </c>
      <c r="J25" s="193" t="s">
        <v>185</v>
      </c>
      <c r="K25" s="100">
        <v>3</v>
      </c>
      <c r="L25" s="147">
        <v>10.3</v>
      </c>
      <c r="M25" s="147">
        <v>10.35</v>
      </c>
      <c r="N25" s="147">
        <v>10.3</v>
      </c>
      <c r="O25" s="147" t="s">
        <v>11</v>
      </c>
    </row>
    <row r="26" spans="1:15" ht="14.25" customHeight="1">
      <c r="A26" s="244"/>
      <c r="B26" s="14" t="s">
        <v>65</v>
      </c>
      <c r="C26" s="56">
        <v>92.65</v>
      </c>
      <c r="D26" s="58">
        <v>0</v>
      </c>
      <c r="E26" s="143">
        <v>262402</v>
      </c>
      <c r="F26" s="144">
        <v>36561</v>
      </c>
      <c r="G26" s="101" t="s">
        <v>54</v>
      </c>
      <c r="H26" s="200" t="s">
        <v>117</v>
      </c>
      <c r="I26" s="101">
        <v>2</v>
      </c>
      <c r="J26" s="194" t="s">
        <v>186</v>
      </c>
      <c r="K26" s="101">
        <v>3</v>
      </c>
      <c r="L26" s="148">
        <v>10.3</v>
      </c>
      <c r="M26" s="148">
        <v>10.1</v>
      </c>
      <c r="N26" s="148">
        <v>10.5</v>
      </c>
      <c r="O26" s="148" t="s">
        <v>11</v>
      </c>
    </row>
    <row r="27" spans="1:15" ht="14.25" customHeight="1">
      <c r="A27" s="244"/>
      <c r="B27" s="107"/>
      <c r="C27" s="56">
        <v>92.65</v>
      </c>
      <c r="D27" s="58">
        <v>0</v>
      </c>
      <c r="E27" s="143">
        <v>207021</v>
      </c>
      <c r="F27" s="144">
        <v>36018</v>
      </c>
      <c r="G27" s="101" t="s">
        <v>54</v>
      </c>
      <c r="H27" s="200" t="s">
        <v>117</v>
      </c>
      <c r="I27" s="101">
        <v>3</v>
      </c>
      <c r="J27" s="194" t="s">
        <v>187</v>
      </c>
      <c r="K27" s="101">
        <v>3</v>
      </c>
      <c r="L27" s="148">
        <v>9.8</v>
      </c>
      <c r="M27" s="148">
        <v>10.4</v>
      </c>
      <c r="N27" s="148">
        <v>10.6</v>
      </c>
      <c r="O27" s="148" t="s">
        <v>11</v>
      </c>
    </row>
    <row r="28" spans="1:15" ht="14.25" customHeight="1">
      <c r="A28" s="244"/>
      <c r="B28" s="40" t="s">
        <v>178</v>
      </c>
      <c r="C28" s="66">
        <v>92.65</v>
      </c>
      <c r="D28" s="151">
        <v>0</v>
      </c>
      <c r="E28" s="143">
        <v>262406</v>
      </c>
      <c r="F28" s="144">
        <v>36337</v>
      </c>
      <c r="G28" s="101" t="s">
        <v>54</v>
      </c>
      <c r="H28" s="200" t="s">
        <v>117</v>
      </c>
      <c r="I28" s="101">
        <v>4</v>
      </c>
      <c r="J28" s="194" t="s">
        <v>188</v>
      </c>
      <c r="K28" s="101">
        <v>0</v>
      </c>
      <c r="L28" s="148" t="s">
        <v>11</v>
      </c>
      <c r="M28" s="148" t="s">
        <v>11</v>
      </c>
      <c r="N28" s="148" t="s">
        <v>11</v>
      </c>
      <c r="O28" s="148" t="s">
        <v>11</v>
      </c>
    </row>
    <row r="29" spans="1:15" ht="14.25" customHeight="1">
      <c r="A29" s="244"/>
      <c r="B29" s="155" t="s">
        <v>68</v>
      </c>
      <c r="C29" s="56">
        <v>92.65</v>
      </c>
      <c r="D29" s="58">
        <v>0</v>
      </c>
      <c r="E29" s="143" t="s">
        <v>11</v>
      </c>
      <c r="F29" s="144" t="s">
        <v>11</v>
      </c>
      <c r="G29" s="101" t="s">
        <v>60</v>
      </c>
      <c r="H29" s="200" t="s">
        <v>11</v>
      </c>
      <c r="I29" s="101">
        <v>5</v>
      </c>
      <c r="J29" s="194" t="s">
        <v>11</v>
      </c>
      <c r="K29" s="101">
        <v>0</v>
      </c>
      <c r="L29" s="148" t="s">
        <v>11</v>
      </c>
      <c r="M29" s="148" t="s">
        <v>11</v>
      </c>
      <c r="N29" s="148" t="s">
        <v>11</v>
      </c>
      <c r="O29" s="148" t="s">
        <v>11</v>
      </c>
    </row>
    <row r="30" spans="1:15" ht="14.25" customHeight="1">
      <c r="A30" s="244"/>
      <c r="B30" s="156" t="s">
        <v>179</v>
      </c>
      <c r="C30" s="56">
        <v>92.65</v>
      </c>
      <c r="D30" s="58">
        <v>0</v>
      </c>
      <c r="E30" s="145" t="s">
        <v>11</v>
      </c>
      <c r="F30" s="146" t="s">
        <v>11</v>
      </c>
      <c r="G30" s="102" t="s">
        <v>60</v>
      </c>
      <c r="H30" s="201" t="s">
        <v>11</v>
      </c>
      <c r="I30" s="102">
        <v>6</v>
      </c>
      <c r="J30" s="195" t="s">
        <v>11</v>
      </c>
      <c r="K30" s="102"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">
        <v>314</v>
      </c>
      <c r="C31" s="22">
        <v>92.65</v>
      </c>
      <c r="D31" s="59">
        <v>0</v>
      </c>
      <c r="E31" s="21"/>
      <c r="F31" s="21"/>
      <c r="G31" s="65"/>
      <c r="H31" s="65"/>
      <c r="I31" s="65"/>
      <c r="J31" s="196">
        <v>3</v>
      </c>
      <c r="K31" s="105">
        <v>9</v>
      </c>
      <c r="L31" s="150">
        <v>30.4</v>
      </c>
      <c r="M31" s="150">
        <v>30.85</v>
      </c>
      <c r="N31" s="150">
        <v>31.4</v>
      </c>
      <c r="O31" s="150">
        <v>0</v>
      </c>
    </row>
    <row r="32" spans="1:15" ht="14.25" customHeight="1" thickTop="1">
      <c r="A32" s="243">
        <v>4</v>
      </c>
      <c r="B32" s="13"/>
      <c r="C32" s="55">
        <v>92.15</v>
      </c>
      <c r="D32" s="57">
        <v>0</v>
      </c>
      <c r="E32" s="141">
        <v>224944</v>
      </c>
      <c r="F32" s="142">
        <v>35890</v>
      </c>
      <c r="G32" s="100" t="s">
        <v>54</v>
      </c>
      <c r="H32" s="199" t="s">
        <v>117</v>
      </c>
      <c r="I32" s="100">
        <v>1</v>
      </c>
      <c r="J32" s="193" t="s">
        <v>219</v>
      </c>
      <c r="K32" s="100">
        <v>3</v>
      </c>
      <c r="L32" s="147">
        <v>10</v>
      </c>
      <c r="M32" s="147">
        <v>10.4</v>
      </c>
      <c r="N32" s="147">
        <v>10.2</v>
      </c>
      <c r="O32" s="147" t="s">
        <v>11</v>
      </c>
    </row>
    <row r="33" spans="1:15" ht="14.25" customHeight="1">
      <c r="A33" s="244"/>
      <c r="B33" s="14" t="s">
        <v>24</v>
      </c>
      <c r="C33" s="56">
        <v>92.15</v>
      </c>
      <c r="D33" s="58">
        <v>0</v>
      </c>
      <c r="E33" s="143">
        <v>224940</v>
      </c>
      <c r="F33" s="144">
        <v>36068</v>
      </c>
      <c r="G33" s="101" t="s">
        <v>54</v>
      </c>
      <c r="H33" s="200" t="s">
        <v>117</v>
      </c>
      <c r="I33" s="101">
        <v>2</v>
      </c>
      <c r="J33" s="194" t="s">
        <v>220</v>
      </c>
      <c r="K33" s="101">
        <v>3</v>
      </c>
      <c r="L33" s="148">
        <v>10.1</v>
      </c>
      <c r="M33" s="148">
        <v>10.6</v>
      </c>
      <c r="N33" s="148">
        <v>10.5</v>
      </c>
      <c r="O33" s="148" t="s">
        <v>11</v>
      </c>
    </row>
    <row r="34" spans="1:15" ht="14.25" customHeight="1">
      <c r="A34" s="244"/>
      <c r="B34" s="107"/>
      <c r="C34" s="56">
        <v>92.15</v>
      </c>
      <c r="D34" s="58">
        <v>0</v>
      </c>
      <c r="E34" s="143">
        <v>224941</v>
      </c>
      <c r="F34" s="144">
        <v>36008</v>
      </c>
      <c r="G34" s="101" t="s">
        <v>54</v>
      </c>
      <c r="H34" s="200" t="s">
        <v>117</v>
      </c>
      <c r="I34" s="101">
        <v>3</v>
      </c>
      <c r="J34" s="194" t="s">
        <v>221</v>
      </c>
      <c r="K34" s="101">
        <v>3</v>
      </c>
      <c r="L34" s="148">
        <v>9.8</v>
      </c>
      <c r="M34" s="148">
        <v>10.25</v>
      </c>
      <c r="N34" s="148">
        <v>10.3</v>
      </c>
      <c r="O34" s="148" t="s">
        <v>11</v>
      </c>
    </row>
    <row r="35" spans="1:15" ht="14.25" customHeight="1">
      <c r="A35" s="244"/>
      <c r="B35" s="40" t="s">
        <v>217</v>
      </c>
      <c r="C35" s="66">
        <v>92.15</v>
      </c>
      <c r="D35" s="151">
        <v>0</v>
      </c>
      <c r="E35" s="143" t="s">
        <v>11</v>
      </c>
      <c r="F35" s="144" t="s">
        <v>11</v>
      </c>
      <c r="G35" s="101" t="s">
        <v>60</v>
      </c>
      <c r="H35" s="200" t="s">
        <v>11</v>
      </c>
      <c r="I35" s="101">
        <v>4</v>
      </c>
      <c r="J35" s="194" t="s">
        <v>11</v>
      </c>
      <c r="K35" s="101">
        <v>0</v>
      </c>
      <c r="L35" s="148" t="s">
        <v>11</v>
      </c>
      <c r="M35" s="148" t="s">
        <v>11</v>
      </c>
      <c r="N35" s="148" t="s">
        <v>11</v>
      </c>
      <c r="O35" s="148" t="s">
        <v>11</v>
      </c>
    </row>
    <row r="36" spans="1:15" ht="14.25" customHeight="1">
      <c r="A36" s="244"/>
      <c r="B36" s="155" t="s">
        <v>36</v>
      </c>
      <c r="C36" s="56">
        <v>92.15</v>
      </c>
      <c r="D36" s="58">
        <v>0</v>
      </c>
      <c r="E36" s="143" t="s">
        <v>11</v>
      </c>
      <c r="F36" s="144" t="s">
        <v>11</v>
      </c>
      <c r="G36" s="101" t="s">
        <v>60</v>
      </c>
      <c r="H36" s="200" t="s">
        <v>11</v>
      </c>
      <c r="I36" s="101">
        <v>5</v>
      </c>
      <c r="J36" s="194" t="s">
        <v>11</v>
      </c>
      <c r="K36" s="101">
        <v>0</v>
      </c>
      <c r="L36" s="148" t="s">
        <v>11</v>
      </c>
      <c r="M36" s="148" t="s">
        <v>11</v>
      </c>
      <c r="N36" s="148" t="s">
        <v>11</v>
      </c>
      <c r="O36" s="148" t="s">
        <v>11</v>
      </c>
    </row>
    <row r="37" spans="1:15" ht="14.25" customHeight="1">
      <c r="A37" s="244"/>
      <c r="B37" s="156" t="s">
        <v>218</v>
      </c>
      <c r="C37" s="56">
        <v>92.15</v>
      </c>
      <c r="D37" s="58">
        <v>0</v>
      </c>
      <c r="E37" s="145" t="s">
        <v>11</v>
      </c>
      <c r="F37" s="146" t="s">
        <v>11</v>
      </c>
      <c r="G37" s="102" t="s">
        <v>60</v>
      </c>
      <c r="H37" s="201" t="s">
        <v>11</v>
      </c>
      <c r="I37" s="102">
        <v>6</v>
      </c>
      <c r="J37" s="195" t="s">
        <v>11</v>
      </c>
      <c r="K37" s="102"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">
        <v>315</v>
      </c>
      <c r="C38" s="22">
        <v>92.15</v>
      </c>
      <c r="D38" s="59">
        <v>0</v>
      </c>
      <c r="E38" s="21"/>
      <c r="F38" s="21"/>
      <c r="G38" s="65"/>
      <c r="H38" s="65"/>
      <c r="I38" s="65"/>
      <c r="J38" s="196">
        <v>3</v>
      </c>
      <c r="K38" s="105">
        <v>9</v>
      </c>
      <c r="L38" s="150">
        <v>29.9</v>
      </c>
      <c r="M38" s="150">
        <v>31.25</v>
      </c>
      <c r="N38" s="150">
        <v>31</v>
      </c>
      <c r="O38" s="150">
        <v>0</v>
      </c>
    </row>
    <row r="39" spans="1:15" ht="14.25" customHeight="1" thickTop="1">
      <c r="A39" s="243">
        <v>5</v>
      </c>
      <c r="B39" s="13"/>
      <c r="C39" s="55">
        <v>91.05</v>
      </c>
      <c r="D39" s="57">
        <v>0</v>
      </c>
      <c r="E39" s="141">
        <v>286921</v>
      </c>
      <c r="F39" s="142">
        <v>36160</v>
      </c>
      <c r="G39" s="100" t="s">
        <v>54</v>
      </c>
      <c r="H39" s="199" t="s">
        <v>117</v>
      </c>
      <c r="I39" s="100">
        <v>1</v>
      </c>
      <c r="J39" s="193" t="s">
        <v>205</v>
      </c>
      <c r="K39" s="100">
        <v>4</v>
      </c>
      <c r="L39" s="147">
        <v>10.5</v>
      </c>
      <c r="M39" s="147">
        <v>10.65</v>
      </c>
      <c r="N39" s="147">
        <v>9.8</v>
      </c>
      <c r="O39" s="147">
        <v>9.5</v>
      </c>
    </row>
    <row r="40" spans="1:15" ht="14.25" customHeight="1">
      <c r="A40" s="244"/>
      <c r="B40" s="14" t="s">
        <v>24</v>
      </c>
      <c r="C40" s="56">
        <v>91.05</v>
      </c>
      <c r="D40" s="58">
        <v>0</v>
      </c>
      <c r="E40" s="143">
        <v>286923</v>
      </c>
      <c r="F40" s="144">
        <v>36143</v>
      </c>
      <c r="G40" s="101" t="s">
        <v>54</v>
      </c>
      <c r="H40" s="200" t="s">
        <v>117</v>
      </c>
      <c r="I40" s="101">
        <v>2</v>
      </c>
      <c r="J40" s="194" t="s">
        <v>206</v>
      </c>
      <c r="K40" s="101">
        <v>4</v>
      </c>
      <c r="L40" s="148">
        <v>10</v>
      </c>
      <c r="M40" s="148">
        <v>10</v>
      </c>
      <c r="N40" s="148">
        <v>10.1</v>
      </c>
      <c r="O40" s="148">
        <v>10</v>
      </c>
    </row>
    <row r="41" spans="1:15" ht="14.25" customHeight="1">
      <c r="A41" s="244"/>
      <c r="B41" s="107"/>
      <c r="C41" s="56">
        <v>91.05</v>
      </c>
      <c r="D41" s="58">
        <v>0</v>
      </c>
      <c r="E41" s="143">
        <v>286920</v>
      </c>
      <c r="F41" s="144">
        <v>35829</v>
      </c>
      <c r="G41" s="101" t="s">
        <v>54</v>
      </c>
      <c r="H41" s="200" t="s">
        <v>117</v>
      </c>
      <c r="I41" s="101">
        <v>3</v>
      </c>
      <c r="J41" s="194" t="s">
        <v>207</v>
      </c>
      <c r="K41" s="101">
        <v>4</v>
      </c>
      <c r="L41" s="148">
        <v>10.2</v>
      </c>
      <c r="M41" s="148">
        <v>9.6</v>
      </c>
      <c r="N41" s="148">
        <v>10.1</v>
      </c>
      <c r="O41" s="148">
        <v>10.6</v>
      </c>
    </row>
    <row r="42" spans="1:15" ht="14.25" customHeight="1">
      <c r="A42" s="244"/>
      <c r="B42" s="40" t="s">
        <v>59</v>
      </c>
      <c r="C42" s="66">
        <v>91.05</v>
      </c>
      <c r="D42" s="151">
        <v>0</v>
      </c>
      <c r="E42" s="143" t="s">
        <v>11</v>
      </c>
      <c r="F42" s="144" t="s">
        <v>11</v>
      </c>
      <c r="G42" s="101" t="s">
        <v>60</v>
      </c>
      <c r="H42" s="200" t="s">
        <v>11</v>
      </c>
      <c r="I42" s="101">
        <v>4</v>
      </c>
      <c r="J42" s="194" t="s">
        <v>11</v>
      </c>
      <c r="K42" s="101">
        <v>0</v>
      </c>
      <c r="L42" s="148" t="s">
        <v>11</v>
      </c>
      <c r="M42" s="148" t="s">
        <v>11</v>
      </c>
      <c r="N42" s="148" t="s">
        <v>11</v>
      </c>
      <c r="O42" s="148" t="s">
        <v>11</v>
      </c>
    </row>
    <row r="43" spans="1:15" ht="14.25" customHeight="1">
      <c r="A43" s="244"/>
      <c r="B43" s="155" t="s">
        <v>36</v>
      </c>
      <c r="C43" s="56">
        <v>91.05</v>
      </c>
      <c r="D43" s="58">
        <v>0</v>
      </c>
      <c r="E43" s="143" t="s">
        <v>11</v>
      </c>
      <c r="F43" s="144" t="s">
        <v>11</v>
      </c>
      <c r="G43" s="101" t="s">
        <v>60</v>
      </c>
      <c r="H43" s="200" t="s">
        <v>11</v>
      </c>
      <c r="I43" s="101">
        <v>5</v>
      </c>
      <c r="J43" s="194" t="s">
        <v>11</v>
      </c>
      <c r="K43" s="101">
        <v>0</v>
      </c>
      <c r="L43" s="148" t="s">
        <v>11</v>
      </c>
      <c r="M43" s="148" t="s">
        <v>11</v>
      </c>
      <c r="N43" s="148" t="s">
        <v>11</v>
      </c>
      <c r="O43" s="148" t="s">
        <v>11</v>
      </c>
    </row>
    <row r="44" spans="1:15" ht="14.25" customHeight="1">
      <c r="A44" s="244"/>
      <c r="B44" s="156" t="s">
        <v>67</v>
      </c>
      <c r="C44" s="56">
        <v>91.05</v>
      </c>
      <c r="D44" s="58">
        <v>0</v>
      </c>
      <c r="E44" s="145" t="s">
        <v>11</v>
      </c>
      <c r="F44" s="146" t="s">
        <v>11</v>
      </c>
      <c r="G44" s="102" t="s">
        <v>60</v>
      </c>
      <c r="H44" s="201" t="s">
        <v>11</v>
      </c>
      <c r="I44" s="102">
        <v>6</v>
      </c>
      <c r="J44" s="195" t="s">
        <v>11</v>
      </c>
      <c r="K44" s="102">
        <v>0</v>
      </c>
      <c r="L44" s="149" t="s">
        <v>11</v>
      </c>
      <c r="M44" s="149" t="s">
        <v>11</v>
      </c>
      <c r="N44" s="149" t="s">
        <v>11</v>
      </c>
      <c r="O44" s="149" t="s">
        <v>11</v>
      </c>
    </row>
    <row r="45" spans="1:15" ht="14.25" customHeight="1" thickBot="1">
      <c r="A45" s="245"/>
      <c r="B45" s="157" t="s">
        <v>316</v>
      </c>
      <c r="C45" s="22">
        <v>91.05</v>
      </c>
      <c r="D45" s="59">
        <v>0</v>
      </c>
      <c r="E45" s="21"/>
      <c r="F45" s="21"/>
      <c r="G45" s="65"/>
      <c r="H45" s="65"/>
      <c r="I45" s="65"/>
      <c r="J45" s="196">
        <v>3</v>
      </c>
      <c r="K45" s="105">
        <v>12</v>
      </c>
      <c r="L45" s="150">
        <v>30.7</v>
      </c>
      <c r="M45" s="150">
        <v>30.25</v>
      </c>
      <c r="N45" s="150">
        <v>30</v>
      </c>
      <c r="O45" s="150">
        <v>30.1</v>
      </c>
    </row>
    <row r="46" spans="1:15" ht="14.25" customHeight="1" thickTop="1">
      <c r="A46" s="243">
        <v>6</v>
      </c>
      <c r="B46" s="13"/>
      <c r="C46" s="55">
        <v>90.5</v>
      </c>
      <c r="D46" s="57">
        <v>0</v>
      </c>
      <c r="E46" s="141">
        <v>274410</v>
      </c>
      <c r="F46" s="142">
        <v>36340</v>
      </c>
      <c r="G46" s="100" t="s">
        <v>54</v>
      </c>
      <c r="H46" s="199" t="s">
        <v>117</v>
      </c>
      <c r="I46" s="100">
        <v>1</v>
      </c>
      <c r="J46" s="193" t="s">
        <v>250</v>
      </c>
      <c r="K46" s="100">
        <v>0</v>
      </c>
      <c r="L46" s="147" t="s">
        <v>11</v>
      </c>
      <c r="M46" s="147" t="s">
        <v>11</v>
      </c>
      <c r="N46" s="147" t="s">
        <v>11</v>
      </c>
      <c r="O46" s="147" t="s">
        <v>11</v>
      </c>
    </row>
    <row r="47" spans="1:15" ht="14.25" customHeight="1">
      <c r="A47" s="244"/>
      <c r="B47" s="14" t="s">
        <v>24</v>
      </c>
      <c r="C47" s="56">
        <v>90.5</v>
      </c>
      <c r="D47" s="58">
        <v>0</v>
      </c>
      <c r="E47" s="143">
        <v>197166</v>
      </c>
      <c r="F47" s="144">
        <v>36243</v>
      </c>
      <c r="G47" s="101" t="s">
        <v>54</v>
      </c>
      <c r="H47" s="200" t="s">
        <v>117</v>
      </c>
      <c r="I47" s="101">
        <v>2</v>
      </c>
      <c r="J47" s="194" t="s">
        <v>251</v>
      </c>
      <c r="K47" s="101">
        <v>4</v>
      </c>
      <c r="L47" s="148">
        <v>9.9</v>
      </c>
      <c r="M47" s="148">
        <v>9.5</v>
      </c>
      <c r="N47" s="148">
        <v>10.2</v>
      </c>
      <c r="O47" s="148">
        <v>10.2</v>
      </c>
    </row>
    <row r="48" spans="1:15" ht="14.25" customHeight="1">
      <c r="A48" s="244"/>
      <c r="B48" s="107"/>
      <c r="C48" s="56">
        <v>90.5</v>
      </c>
      <c r="D48" s="58">
        <v>0</v>
      </c>
      <c r="E48" s="143">
        <v>274398</v>
      </c>
      <c r="F48" s="144">
        <v>36413</v>
      </c>
      <c r="G48" s="101" t="s">
        <v>54</v>
      </c>
      <c r="H48" s="200" t="s">
        <v>117</v>
      </c>
      <c r="I48" s="101">
        <v>3</v>
      </c>
      <c r="J48" s="194" t="s">
        <v>252</v>
      </c>
      <c r="K48" s="101">
        <v>4</v>
      </c>
      <c r="L48" s="148">
        <v>9.9</v>
      </c>
      <c r="M48" s="148">
        <v>10</v>
      </c>
      <c r="N48" s="148">
        <v>10.1</v>
      </c>
      <c r="O48" s="148">
        <v>9.9</v>
      </c>
    </row>
    <row r="49" spans="1:15" ht="14.25" customHeight="1">
      <c r="A49" s="244"/>
      <c r="B49" s="40" t="s">
        <v>243</v>
      </c>
      <c r="C49" s="66">
        <v>90.5</v>
      </c>
      <c r="D49" s="151">
        <v>0</v>
      </c>
      <c r="E49" s="143">
        <v>274363</v>
      </c>
      <c r="F49" s="144">
        <v>36247</v>
      </c>
      <c r="G49" s="101" t="s">
        <v>54</v>
      </c>
      <c r="H49" s="200" t="s">
        <v>117</v>
      </c>
      <c r="I49" s="101">
        <v>4</v>
      </c>
      <c r="J49" s="194" t="s">
        <v>253</v>
      </c>
      <c r="K49" s="101">
        <v>4</v>
      </c>
      <c r="L49" s="148">
        <v>10</v>
      </c>
      <c r="M49" s="148">
        <v>9.4</v>
      </c>
      <c r="N49" s="148">
        <v>10.3</v>
      </c>
      <c r="O49" s="148">
        <v>10</v>
      </c>
    </row>
    <row r="50" spans="1:15" ht="14.25" customHeight="1">
      <c r="A50" s="244"/>
      <c r="B50" s="155" t="s">
        <v>36</v>
      </c>
      <c r="C50" s="56">
        <v>90.5</v>
      </c>
      <c r="D50" s="58">
        <v>0</v>
      </c>
      <c r="E50" s="143" t="s">
        <v>11</v>
      </c>
      <c r="F50" s="144" t="s">
        <v>11</v>
      </c>
      <c r="G50" s="101" t="s">
        <v>60</v>
      </c>
      <c r="H50" s="200" t="s">
        <v>11</v>
      </c>
      <c r="I50" s="101">
        <v>5</v>
      </c>
      <c r="J50" s="194" t="s">
        <v>11</v>
      </c>
      <c r="K50" s="101">
        <v>0</v>
      </c>
      <c r="L50" s="148" t="s">
        <v>11</v>
      </c>
      <c r="M50" s="148" t="s">
        <v>11</v>
      </c>
      <c r="N50" s="148" t="s">
        <v>11</v>
      </c>
      <c r="O50" s="148" t="s">
        <v>11</v>
      </c>
    </row>
    <row r="51" spans="1:15" ht="14.25" customHeight="1">
      <c r="A51" s="244"/>
      <c r="B51" s="156" t="s">
        <v>67</v>
      </c>
      <c r="C51" s="56">
        <v>90.5</v>
      </c>
      <c r="D51" s="58">
        <v>0</v>
      </c>
      <c r="E51" s="145" t="s">
        <v>11</v>
      </c>
      <c r="F51" s="146" t="s">
        <v>11</v>
      </c>
      <c r="G51" s="102" t="s">
        <v>60</v>
      </c>
      <c r="H51" s="201" t="s">
        <v>11</v>
      </c>
      <c r="I51" s="102">
        <v>6</v>
      </c>
      <c r="J51" s="195" t="s">
        <v>11</v>
      </c>
      <c r="K51" s="102">
        <v>0</v>
      </c>
      <c r="L51" s="149" t="s">
        <v>11</v>
      </c>
      <c r="M51" s="149" t="s">
        <v>11</v>
      </c>
      <c r="N51" s="149" t="s">
        <v>11</v>
      </c>
      <c r="O51" s="149" t="s">
        <v>11</v>
      </c>
    </row>
    <row r="52" spans="1:15" ht="14.25" customHeight="1" thickBot="1">
      <c r="A52" s="245"/>
      <c r="B52" s="157" t="s">
        <v>317</v>
      </c>
      <c r="C52" s="22">
        <v>90.5</v>
      </c>
      <c r="D52" s="59">
        <v>0</v>
      </c>
      <c r="E52" s="21"/>
      <c r="F52" s="21"/>
      <c r="G52" s="65"/>
      <c r="H52" s="65"/>
      <c r="I52" s="65"/>
      <c r="J52" s="196">
        <v>3</v>
      </c>
      <c r="K52" s="105">
        <v>12</v>
      </c>
      <c r="L52" s="150">
        <v>29.8</v>
      </c>
      <c r="M52" s="150">
        <v>28.9</v>
      </c>
      <c r="N52" s="150">
        <v>30.6</v>
      </c>
      <c r="O52" s="150">
        <v>30.1</v>
      </c>
    </row>
    <row r="53" spans="1:15" ht="14.25" customHeight="1" thickTop="1">
      <c r="A53" s="243">
        <v>7</v>
      </c>
      <c r="B53" s="13"/>
      <c r="C53" s="55">
        <v>90.3</v>
      </c>
      <c r="D53" s="57">
        <v>0</v>
      </c>
      <c r="E53" s="141">
        <v>213059</v>
      </c>
      <c r="F53" s="142">
        <v>36498</v>
      </c>
      <c r="G53" s="100" t="s">
        <v>54</v>
      </c>
      <c r="H53" s="199" t="s">
        <v>117</v>
      </c>
      <c r="I53" s="100">
        <v>1</v>
      </c>
      <c r="J53" s="193" t="s">
        <v>116</v>
      </c>
      <c r="K53" s="100">
        <v>4</v>
      </c>
      <c r="L53" s="147">
        <v>10.1</v>
      </c>
      <c r="M53" s="147">
        <v>10.3</v>
      </c>
      <c r="N53" s="147">
        <v>9.5</v>
      </c>
      <c r="O53" s="147">
        <v>10.1</v>
      </c>
    </row>
    <row r="54" spans="1:15" ht="14.25" customHeight="1">
      <c r="A54" s="244"/>
      <c r="B54" s="14" t="s">
        <v>24</v>
      </c>
      <c r="C54" s="56">
        <v>90.3</v>
      </c>
      <c r="D54" s="58">
        <v>0</v>
      </c>
      <c r="E54" s="143">
        <v>284906</v>
      </c>
      <c r="F54" s="144">
        <v>35983</v>
      </c>
      <c r="G54" s="101" t="s">
        <v>54</v>
      </c>
      <c r="H54" s="200" t="s">
        <v>117</v>
      </c>
      <c r="I54" s="101">
        <v>2</v>
      </c>
      <c r="J54" s="194" t="s">
        <v>118</v>
      </c>
      <c r="K54" s="101">
        <v>2</v>
      </c>
      <c r="L54" s="148" t="s">
        <v>11</v>
      </c>
      <c r="M54" s="148">
        <v>10</v>
      </c>
      <c r="N54" s="148" t="s">
        <v>11</v>
      </c>
      <c r="O54" s="148">
        <v>9.9</v>
      </c>
    </row>
    <row r="55" spans="1:15" ht="14.25" customHeight="1">
      <c r="A55" s="244"/>
      <c r="B55" s="107"/>
      <c r="C55" s="56">
        <v>90.3</v>
      </c>
      <c r="D55" s="58">
        <v>0</v>
      </c>
      <c r="E55" s="143">
        <v>213061</v>
      </c>
      <c r="F55" s="144">
        <v>36290</v>
      </c>
      <c r="G55" s="101" t="s">
        <v>54</v>
      </c>
      <c r="H55" s="200" t="s">
        <v>117</v>
      </c>
      <c r="I55" s="101">
        <v>3</v>
      </c>
      <c r="J55" s="194" t="s">
        <v>119</v>
      </c>
      <c r="K55" s="101">
        <v>2</v>
      </c>
      <c r="L55" s="148">
        <v>10.1</v>
      </c>
      <c r="M55" s="148" t="s">
        <v>11</v>
      </c>
      <c r="N55" s="148">
        <v>9.8</v>
      </c>
      <c r="O55" s="148" t="s">
        <v>11</v>
      </c>
    </row>
    <row r="56" spans="1:15" ht="14.25" customHeight="1">
      <c r="A56" s="244"/>
      <c r="B56" s="40" t="s">
        <v>114</v>
      </c>
      <c r="C56" s="66">
        <v>90.3</v>
      </c>
      <c r="D56" s="151">
        <v>0</v>
      </c>
      <c r="E56" s="143">
        <v>213060</v>
      </c>
      <c r="F56" s="144">
        <v>36284</v>
      </c>
      <c r="G56" s="101" t="s">
        <v>54</v>
      </c>
      <c r="H56" s="200" t="s">
        <v>117</v>
      </c>
      <c r="I56" s="101">
        <v>4</v>
      </c>
      <c r="J56" s="194" t="s">
        <v>120</v>
      </c>
      <c r="K56" s="101">
        <v>2</v>
      </c>
      <c r="L56" s="148">
        <v>10.2</v>
      </c>
      <c r="M56" s="148">
        <v>9.3</v>
      </c>
      <c r="N56" s="148" t="s">
        <v>11</v>
      </c>
      <c r="O56" s="148" t="s">
        <v>11</v>
      </c>
    </row>
    <row r="57" spans="1:15" ht="14.25" customHeight="1">
      <c r="A57" s="244"/>
      <c r="B57" s="155" t="s">
        <v>62</v>
      </c>
      <c r="C57" s="56">
        <v>90.3</v>
      </c>
      <c r="D57" s="58">
        <v>0</v>
      </c>
      <c r="E57" s="143">
        <v>284904</v>
      </c>
      <c r="F57" s="144">
        <v>35977</v>
      </c>
      <c r="G57" s="101" t="s">
        <v>54</v>
      </c>
      <c r="H57" s="200" t="s">
        <v>117</v>
      </c>
      <c r="I57" s="101">
        <v>5</v>
      </c>
      <c r="J57" s="194" t="s">
        <v>121</v>
      </c>
      <c r="K57" s="101">
        <v>2</v>
      </c>
      <c r="L57" s="148" t="s">
        <v>11</v>
      </c>
      <c r="M57" s="148" t="s">
        <v>11</v>
      </c>
      <c r="N57" s="148">
        <v>10.1</v>
      </c>
      <c r="O57" s="148">
        <v>10.3</v>
      </c>
    </row>
    <row r="58" spans="1:15" ht="14.25" customHeight="1">
      <c r="A58" s="244"/>
      <c r="B58" s="156" t="s">
        <v>115</v>
      </c>
      <c r="C58" s="56">
        <v>90.3</v>
      </c>
      <c r="D58" s="58">
        <v>0</v>
      </c>
      <c r="E58" s="145" t="s">
        <v>11</v>
      </c>
      <c r="F58" s="146" t="s">
        <v>11</v>
      </c>
      <c r="G58" s="102" t="s">
        <v>60</v>
      </c>
      <c r="H58" s="201" t="s">
        <v>11</v>
      </c>
      <c r="I58" s="102">
        <v>6</v>
      </c>
      <c r="J58" s="195" t="s">
        <v>11</v>
      </c>
      <c r="K58" s="102">
        <v>0</v>
      </c>
      <c r="L58" s="149" t="s">
        <v>11</v>
      </c>
      <c r="M58" s="149" t="s">
        <v>11</v>
      </c>
      <c r="N58" s="149" t="s">
        <v>11</v>
      </c>
      <c r="O58" s="149" t="s">
        <v>11</v>
      </c>
    </row>
    <row r="59" spans="1:15" ht="14.25" customHeight="1" thickBot="1">
      <c r="A59" s="245"/>
      <c r="B59" s="157" t="s">
        <v>313</v>
      </c>
      <c r="C59" s="22">
        <v>90.3</v>
      </c>
      <c r="D59" s="59">
        <v>0</v>
      </c>
      <c r="E59" s="21"/>
      <c r="F59" s="21"/>
      <c r="G59" s="65"/>
      <c r="H59" s="65"/>
      <c r="I59" s="65"/>
      <c r="J59" s="196">
        <v>5</v>
      </c>
      <c r="K59" s="105">
        <v>12</v>
      </c>
      <c r="L59" s="150">
        <v>30.4</v>
      </c>
      <c r="M59" s="150">
        <v>29.6</v>
      </c>
      <c r="N59" s="150">
        <v>29.4</v>
      </c>
      <c r="O59" s="150">
        <v>30.3</v>
      </c>
    </row>
    <row r="60" spans="1:15" ht="14.25" customHeight="1" thickTop="1">
      <c r="A60" s="243">
        <v>8</v>
      </c>
      <c r="B60" s="13"/>
      <c r="C60" s="55">
        <v>90.2</v>
      </c>
      <c r="D60" s="57">
        <v>0</v>
      </c>
      <c r="E60" s="141">
        <v>255548</v>
      </c>
      <c r="F60" s="142">
        <v>36465</v>
      </c>
      <c r="G60" s="100" t="s">
        <v>54</v>
      </c>
      <c r="H60" s="199" t="s">
        <v>117</v>
      </c>
      <c r="I60" s="100">
        <v>1</v>
      </c>
      <c r="J60" s="193" t="s">
        <v>155</v>
      </c>
      <c r="K60" s="100">
        <v>4</v>
      </c>
      <c r="L60" s="147">
        <v>10.5</v>
      </c>
      <c r="M60" s="147">
        <v>9.8</v>
      </c>
      <c r="N60" s="147">
        <v>9.4</v>
      </c>
      <c r="O60" s="147">
        <v>10</v>
      </c>
    </row>
    <row r="61" spans="1:15" ht="14.25" customHeight="1">
      <c r="A61" s="244"/>
      <c r="B61" s="14" t="s">
        <v>24</v>
      </c>
      <c r="C61" s="56">
        <v>90.2</v>
      </c>
      <c r="D61" s="58">
        <v>0</v>
      </c>
      <c r="E61" s="143">
        <v>293701</v>
      </c>
      <c r="F61" s="144">
        <v>36311</v>
      </c>
      <c r="G61" s="101" t="s">
        <v>54</v>
      </c>
      <c r="H61" s="200" t="s">
        <v>117</v>
      </c>
      <c r="I61" s="101">
        <v>2</v>
      </c>
      <c r="J61" s="194" t="s">
        <v>156</v>
      </c>
      <c r="K61" s="101">
        <v>2</v>
      </c>
      <c r="L61" s="148" t="s">
        <v>11</v>
      </c>
      <c r="M61" s="148">
        <v>9.4</v>
      </c>
      <c r="N61" s="148" t="s">
        <v>11</v>
      </c>
      <c r="O61" s="148">
        <v>9.8</v>
      </c>
    </row>
    <row r="62" spans="1:15" ht="14.25" customHeight="1">
      <c r="A62" s="244"/>
      <c r="B62" s="107"/>
      <c r="C62" s="56">
        <v>90.2</v>
      </c>
      <c r="D62" s="58">
        <v>0</v>
      </c>
      <c r="E62" s="143">
        <v>255542</v>
      </c>
      <c r="F62" s="144">
        <v>35827</v>
      </c>
      <c r="G62" s="101" t="s">
        <v>54</v>
      </c>
      <c r="H62" s="200" t="s">
        <v>117</v>
      </c>
      <c r="I62" s="101">
        <v>3</v>
      </c>
      <c r="J62" s="194" t="s">
        <v>157</v>
      </c>
      <c r="K62" s="101">
        <v>4</v>
      </c>
      <c r="L62" s="148">
        <v>10.5</v>
      </c>
      <c r="M62" s="148">
        <v>9.5</v>
      </c>
      <c r="N62" s="148">
        <v>9.2</v>
      </c>
      <c r="O62" s="148">
        <v>10.1</v>
      </c>
    </row>
    <row r="63" spans="1:15" ht="14.25" customHeight="1">
      <c r="A63" s="244"/>
      <c r="B63" s="40" t="s">
        <v>66</v>
      </c>
      <c r="C63" s="66">
        <v>90.2</v>
      </c>
      <c r="D63" s="151">
        <v>0</v>
      </c>
      <c r="E63" s="143">
        <v>293696</v>
      </c>
      <c r="F63" s="144">
        <v>36815</v>
      </c>
      <c r="G63" s="101" t="s">
        <v>54</v>
      </c>
      <c r="H63" s="200" t="s">
        <v>117</v>
      </c>
      <c r="I63" s="101">
        <v>4</v>
      </c>
      <c r="J63" s="194" t="s">
        <v>158</v>
      </c>
      <c r="K63" s="101">
        <v>2</v>
      </c>
      <c r="L63" s="148">
        <v>10.6</v>
      </c>
      <c r="M63" s="148" t="s">
        <v>11</v>
      </c>
      <c r="N63" s="148">
        <v>9</v>
      </c>
      <c r="O63" s="148" t="s">
        <v>11</v>
      </c>
    </row>
    <row r="64" spans="1:15" ht="14.25" customHeight="1">
      <c r="A64" s="244"/>
      <c r="B64" s="155" t="s">
        <v>36</v>
      </c>
      <c r="C64" s="56">
        <v>90.2</v>
      </c>
      <c r="D64" s="58">
        <v>0</v>
      </c>
      <c r="E64" s="143" t="s">
        <v>11</v>
      </c>
      <c r="F64" s="144" t="s">
        <v>11</v>
      </c>
      <c r="G64" s="101" t="s">
        <v>60</v>
      </c>
      <c r="H64" s="200" t="s">
        <v>11</v>
      </c>
      <c r="I64" s="101">
        <v>5</v>
      </c>
      <c r="J64" s="194" t="s">
        <v>11</v>
      </c>
      <c r="K64" s="101">
        <v>0</v>
      </c>
      <c r="L64" s="148" t="s">
        <v>11</v>
      </c>
      <c r="M64" s="148" t="s">
        <v>11</v>
      </c>
      <c r="N64" s="148" t="s">
        <v>11</v>
      </c>
      <c r="O64" s="148" t="s">
        <v>11</v>
      </c>
    </row>
    <row r="65" spans="1:15" ht="14.25" customHeight="1">
      <c r="A65" s="244"/>
      <c r="B65" s="156" t="s">
        <v>67</v>
      </c>
      <c r="C65" s="56">
        <v>90.2</v>
      </c>
      <c r="D65" s="58">
        <v>0</v>
      </c>
      <c r="E65" s="145" t="s">
        <v>11</v>
      </c>
      <c r="F65" s="146" t="s">
        <v>11</v>
      </c>
      <c r="G65" s="102" t="s">
        <v>60</v>
      </c>
      <c r="H65" s="201" t="s">
        <v>11</v>
      </c>
      <c r="I65" s="102">
        <v>6</v>
      </c>
      <c r="J65" s="195" t="s">
        <v>11</v>
      </c>
      <c r="K65" s="102">
        <v>0</v>
      </c>
      <c r="L65" s="149" t="s">
        <v>11</v>
      </c>
      <c r="M65" s="149" t="s">
        <v>11</v>
      </c>
      <c r="N65" s="149" t="s">
        <v>11</v>
      </c>
      <c r="O65" s="149" t="s">
        <v>11</v>
      </c>
    </row>
    <row r="66" spans="1:15" ht="14.25" customHeight="1" thickBot="1">
      <c r="A66" s="245"/>
      <c r="B66" s="157" t="s">
        <v>318</v>
      </c>
      <c r="C66" s="22">
        <v>90.2</v>
      </c>
      <c r="D66" s="59">
        <v>0</v>
      </c>
      <c r="E66" s="21"/>
      <c r="F66" s="21"/>
      <c r="G66" s="65"/>
      <c r="H66" s="65"/>
      <c r="I66" s="65"/>
      <c r="J66" s="196">
        <v>4</v>
      </c>
      <c r="K66" s="105">
        <v>12</v>
      </c>
      <c r="L66" s="150">
        <v>31.6</v>
      </c>
      <c r="M66" s="150">
        <v>28.7</v>
      </c>
      <c r="N66" s="150">
        <v>27.6</v>
      </c>
      <c r="O66" s="150">
        <v>29.9</v>
      </c>
    </row>
    <row r="67" spans="1:15" ht="14.25" customHeight="1" thickTop="1">
      <c r="A67" s="243">
        <v>9</v>
      </c>
      <c r="B67" s="13"/>
      <c r="C67" s="55">
        <v>89.7</v>
      </c>
      <c r="D67" s="57">
        <v>0</v>
      </c>
      <c r="E67" s="141">
        <v>213064</v>
      </c>
      <c r="F67" s="142">
        <v>36287</v>
      </c>
      <c r="G67" s="100" t="s">
        <v>54</v>
      </c>
      <c r="H67" s="199" t="s">
        <v>117</v>
      </c>
      <c r="I67" s="100">
        <v>1</v>
      </c>
      <c r="J67" s="193" t="s">
        <v>310</v>
      </c>
      <c r="K67" s="100">
        <v>3</v>
      </c>
      <c r="L67" s="147" t="s">
        <v>11</v>
      </c>
      <c r="M67" s="147">
        <v>9.35</v>
      </c>
      <c r="N67" s="147">
        <v>9.7</v>
      </c>
      <c r="O67" s="147">
        <v>10</v>
      </c>
    </row>
    <row r="68" spans="1:15" ht="14.25" customHeight="1">
      <c r="A68" s="244"/>
      <c r="B68" s="14" t="s">
        <v>24</v>
      </c>
      <c r="C68" s="56">
        <v>89.7</v>
      </c>
      <c r="D68" s="58">
        <v>0</v>
      </c>
      <c r="E68" s="143">
        <v>248215</v>
      </c>
      <c r="F68" s="144">
        <v>36056</v>
      </c>
      <c r="G68" s="101" t="s">
        <v>54</v>
      </c>
      <c r="H68" s="200" t="s">
        <v>117</v>
      </c>
      <c r="I68" s="101">
        <v>2</v>
      </c>
      <c r="J68" s="194" t="s">
        <v>126</v>
      </c>
      <c r="K68" s="101">
        <v>2</v>
      </c>
      <c r="L68" s="148">
        <v>8.4</v>
      </c>
      <c r="M68" s="148">
        <v>10.3</v>
      </c>
      <c r="N68" s="148" t="s">
        <v>11</v>
      </c>
      <c r="O68" s="148" t="s">
        <v>11</v>
      </c>
    </row>
    <row r="69" spans="1:15" ht="14.25" customHeight="1">
      <c r="A69" s="244"/>
      <c r="B69" s="107"/>
      <c r="C69" s="56">
        <v>89.7</v>
      </c>
      <c r="D69" s="58">
        <v>0</v>
      </c>
      <c r="E69" s="143">
        <v>284908</v>
      </c>
      <c r="F69" s="144">
        <v>36834</v>
      </c>
      <c r="G69" s="101" t="s">
        <v>54</v>
      </c>
      <c r="H69" s="200" t="s">
        <v>117</v>
      </c>
      <c r="I69" s="101">
        <v>3</v>
      </c>
      <c r="J69" s="194" t="s">
        <v>127</v>
      </c>
      <c r="K69" s="101">
        <v>3</v>
      </c>
      <c r="L69" s="148">
        <v>9.7</v>
      </c>
      <c r="M69" s="148" t="s">
        <v>11</v>
      </c>
      <c r="N69" s="148">
        <v>10.5</v>
      </c>
      <c r="O69" s="148">
        <v>10</v>
      </c>
    </row>
    <row r="70" spans="1:15" ht="14.25" customHeight="1">
      <c r="A70" s="244"/>
      <c r="B70" s="40" t="s">
        <v>114</v>
      </c>
      <c r="C70" s="66">
        <v>89.7</v>
      </c>
      <c r="D70" s="151">
        <v>0</v>
      </c>
      <c r="E70" s="143">
        <v>248248</v>
      </c>
      <c r="F70" s="144">
        <v>36570</v>
      </c>
      <c r="G70" s="101" t="s">
        <v>54</v>
      </c>
      <c r="H70" s="200" t="s">
        <v>117</v>
      </c>
      <c r="I70" s="101">
        <v>4</v>
      </c>
      <c r="J70" s="194" t="s">
        <v>128</v>
      </c>
      <c r="K70" s="101">
        <v>2</v>
      </c>
      <c r="L70" s="148" t="s">
        <v>11</v>
      </c>
      <c r="M70" s="148" t="s">
        <v>11</v>
      </c>
      <c r="N70" s="148">
        <v>9.8</v>
      </c>
      <c r="O70" s="148">
        <v>9.9</v>
      </c>
    </row>
    <row r="71" spans="1:15" ht="14.25" customHeight="1">
      <c r="A71" s="244"/>
      <c r="B71" s="155" t="s">
        <v>68</v>
      </c>
      <c r="C71" s="56">
        <v>89.7</v>
      </c>
      <c r="D71" s="58">
        <v>0</v>
      </c>
      <c r="E71" s="143">
        <v>284911</v>
      </c>
      <c r="F71" s="144">
        <v>36508</v>
      </c>
      <c r="G71" s="101" t="s">
        <v>54</v>
      </c>
      <c r="H71" s="200" t="s">
        <v>117</v>
      </c>
      <c r="I71" s="101">
        <v>5</v>
      </c>
      <c r="J71" s="194" t="s">
        <v>129</v>
      </c>
      <c r="K71" s="101">
        <v>2</v>
      </c>
      <c r="L71" s="148">
        <v>9.5</v>
      </c>
      <c r="M71" s="148">
        <v>10.15</v>
      </c>
      <c r="N71" s="148" t="s">
        <v>11</v>
      </c>
      <c r="O71" s="148" t="s">
        <v>11</v>
      </c>
    </row>
    <row r="72" spans="1:15" ht="14.25" customHeight="1">
      <c r="A72" s="244"/>
      <c r="B72" s="156" t="s">
        <v>115</v>
      </c>
      <c r="C72" s="56">
        <v>89.7</v>
      </c>
      <c r="D72" s="58">
        <v>0</v>
      </c>
      <c r="E72" s="145" t="s">
        <v>11</v>
      </c>
      <c r="F72" s="146" t="s">
        <v>11</v>
      </c>
      <c r="G72" s="102" t="s">
        <v>60</v>
      </c>
      <c r="H72" s="201" t="s">
        <v>11</v>
      </c>
      <c r="I72" s="102">
        <v>6</v>
      </c>
      <c r="J72" s="195" t="s">
        <v>11</v>
      </c>
      <c r="K72" s="102">
        <v>0</v>
      </c>
      <c r="L72" s="149" t="s">
        <v>11</v>
      </c>
      <c r="M72" s="149" t="s">
        <v>11</v>
      </c>
      <c r="N72" s="149" t="s">
        <v>11</v>
      </c>
      <c r="O72" s="149" t="s">
        <v>11</v>
      </c>
    </row>
    <row r="73" spans="1:15" ht="14.25" customHeight="1" thickBot="1">
      <c r="A73" s="245"/>
      <c r="B73" s="157" t="s">
        <v>313</v>
      </c>
      <c r="C73" s="22">
        <v>89.7</v>
      </c>
      <c r="D73" s="59">
        <v>0</v>
      </c>
      <c r="E73" s="21"/>
      <c r="F73" s="21"/>
      <c r="G73" s="65"/>
      <c r="H73" s="65"/>
      <c r="I73" s="65"/>
      <c r="J73" s="196">
        <v>5</v>
      </c>
      <c r="K73" s="105">
        <v>12</v>
      </c>
      <c r="L73" s="150">
        <v>27.6</v>
      </c>
      <c r="M73" s="150">
        <v>29.8</v>
      </c>
      <c r="N73" s="150">
        <v>30</v>
      </c>
      <c r="O73" s="150">
        <v>29.9</v>
      </c>
    </row>
    <row r="74" spans="1:15" ht="14.25" customHeight="1" thickTop="1">
      <c r="A74" s="243">
        <v>10</v>
      </c>
      <c r="B74" s="13"/>
      <c r="C74" s="55">
        <v>89.1</v>
      </c>
      <c r="D74" s="57">
        <v>0</v>
      </c>
      <c r="E74" s="141">
        <v>129227</v>
      </c>
      <c r="F74" s="142">
        <v>36099</v>
      </c>
      <c r="G74" s="100" t="s">
        <v>54</v>
      </c>
      <c r="H74" s="199" t="s">
        <v>117</v>
      </c>
      <c r="I74" s="100">
        <v>1</v>
      </c>
      <c r="J74" s="193" t="s">
        <v>189</v>
      </c>
      <c r="K74" s="100">
        <v>3</v>
      </c>
      <c r="L74" s="147">
        <v>9.2</v>
      </c>
      <c r="M74" s="147">
        <v>9.8</v>
      </c>
      <c r="N74" s="147">
        <v>10.3</v>
      </c>
      <c r="O74" s="147" t="s">
        <v>11</v>
      </c>
    </row>
    <row r="75" spans="1:15" ht="14.25" customHeight="1">
      <c r="A75" s="244"/>
      <c r="B75" s="14" t="s">
        <v>24</v>
      </c>
      <c r="C75" s="56">
        <v>89.1</v>
      </c>
      <c r="D75" s="58">
        <v>0</v>
      </c>
      <c r="E75" s="143">
        <v>262404</v>
      </c>
      <c r="F75" s="144">
        <v>35940</v>
      </c>
      <c r="G75" s="101" t="s">
        <v>54</v>
      </c>
      <c r="H75" s="200" t="s">
        <v>117</v>
      </c>
      <c r="I75" s="101">
        <v>2</v>
      </c>
      <c r="J75" s="194" t="s">
        <v>190</v>
      </c>
      <c r="K75" s="101">
        <v>3</v>
      </c>
      <c r="L75" s="148">
        <v>10.1</v>
      </c>
      <c r="M75" s="148">
        <v>10.05</v>
      </c>
      <c r="N75" s="148">
        <v>9.7</v>
      </c>
      <c r="O75" s="148" t="s">
        <v>11</v>
      </c>
    </row>
    <row r="76" spans="1:15" ht="14.25" customHeight="1">
      <c r="A76" s="244"/>
      <c r="B76" s="107"/>
      <c r="C76" s="56">
        <v>89.1</v>
      </c>
      <c r="D76" s="58">
        <v>0</v>
      </c>
      <c r="E76" s="143">
        <v>262419</v>
      </c>
      <c r="F76" s="144">
        <v>36720</v>
      </c>
      <c r="G76" s="101" t="s">
        <v>54</v>
      </c>
      <c r="H76" s="200" t="s">
        <v>117</v>
      </c>
      <c r="I76" s="101">
        <v>3</v>
      </c>
      <c r="J76" s="194" t="s">
        <v>181</v>
      </c>
      <c r="K76" s="101">
        <v>3</v>
      </c>
      <c r="L76" s="148">
        <v>9.7</v>
      </c>
      <c r="M76" s="148">
        <v>10.15</v>
      </c>
      <c r="N76" s="148">
        <v>10.1</v>
      </c>
      <c r="O76" s="148" t="s">
        <v>11</v>
      </c>
    </row>
    <row r="77" spans="1:15" ht="14.25" customHeight="1">
      <c r="A77" s="244"/>
      <c r="B77" s="40" t="s">
        <v>178</v>
      </c>
      <c r="C77" s="66">
        <v>89.1</v>
      </c>
      <c r="D77" s="151">
        <v>0</v>
      </c>
      <c r="E77" s="143">
        <v>287066</v>
      </c>
      <c r="F77" s="144">
        <v>36064</v>
      </c>
      <c r="G77" s="101" t="s">
        <v>54</v>
      </c>
      <c r="H77" s="200" t="s">
        <v>117</v>
      </c>
      <c r="I77" s="101">
        <v>4</v>
      </c>
      <c r="J77" s="194" t="s">
        <v>192</v>
      </c>
      <c r="K77" s="101">
        <v>0</v>
      </c>
      <c r="L77" s="148" t="s">
        <v>11</v>
      </c>
      <c r="M77" s="148" t="s">
        <v>11</v>
      </c>
      <c r="N77" s="148" t="s">
        <v>11</v>
      </c>
      <c r="O77" s="148" t="s">
        <v>11</v>
      </c>
    </row>
    <row r="78" spans="1:15" ht="14.25" customHeight="1">
      <c r="A78" s="244"/>
      <c r="B78" s="155" t="s">
        <v>62</v>
      </c>
      <c r="C78" s="56">
        <v>89.1</v>
      </c>
      <c r="D78" s="58">
        <v>0</v>
      </c>
      <c r="E78" s="143">
        <v>207010</v>
      </c>
      <c r="F78" s="144">
        <v>36283</v>
      </c>
      <c r="G78" s="101" t="s">
        <v>54</v>
      </c>
      <c r="H78" s="200" t="s">
        <v>117</v>
      </c>
      <c r="I78" s="101">
        <v>5</v>
      </c>
      <c r="J78" s="194" t="s">
        <v>184</v>
      </c>
      <c r="K78" s="101">
        <v>0</v>
      </c>
      <c r="L78" s="148" t="s">
        <v>11</v>
      </c>
      <c r="M78" s="148" t="s">
        <v>11</v>
      </c>
      <c r="N78" s="148" t="s">
        <v>11</v>
      </c>
      <c r="O78" s="148" t="s">
        <v>11</v>
      </c>
    </row>
    <row r="79" spans="1:15" ht="14.25" customHeight="1">
      <c r="A79" s="244"/>
      <c r="B79" s="156" t="s">
        <v>179</v>
      </c>
      <c r="C79" s="56">
        <v>89.1</v>
      </c>
      <c r="D79" s="58">
        <v>0</v>
      </c>
      <c r="E79" s="145" t="s">
        <v>11</v>
      </c>
      <c r="F79" s="146" t="s">
        <v>11</v>
      </c>
      <c r="G79" s="102" t="s">
        <v>60</v>
      </c>
      <c r="H79" s="201" t="s">
        <v>11</v>
      </c>
      <c r="I79" s="102">
        <v>6</v>
      </c>
      <c r="J79" s="195" t="s">
        <v>11</v>
      </c>
      <c r="K79" s="102">
        <v>0</v>
      </c>
      <c r="L79" s="149" t="s">
        <v>11</v>
      </c>
      <c r="M79" s="149" t="s">
        <v>11</v>
      </c>
      <c r="N79" s="149" t="s">
        <v>11</v>
      </c>
      <c r="O79" s="149" t="s">
        <v>11</v>
      </c>
    </row>
    <row r="80" spans="1:15" ht="14.25" customHeight="1" thickBot="1">
      <c r="A80" s="245"/>
      <c r="B80" s="157" t="s">
        <v>314</v>
      </c>
      <c r="C80" s="22">
        <v>89.1</v>
      </c>
      <c r="D80" s="59">
        <v>0</v>
      </c>
      <c r="E80" s="21"/>
      <c r="F80" s="21"/>
      <c r="G80" s="65"/>
      <c r="H80" s="65"/>
      <c r="I80" s="65"/>
      <c r="J80" s="196">
        <v>3</v>
      </c>
      <c r="K80" s="105">
        <v>9</v>
      </c>
      <c r="L80" s="150">
        <v>29</v>
      </c>
      <c r="M80" s="150">
        <v>30</v>
      </c>
      <c r="N80" s="150">
        <v>30.1</v>
      </c>
      <c r="O80" s="150">
        <v>0</v>
      </c>
    </row>
    <row r="81" spans="1:15" ht="14.25" customHeight="1" thickTop="1">
      <c r="A81" s="243">
        <v>11</v>
      </c>
      <c r="B81" s="13"/>
      <c r="C81" s="55">
        <v>89.05</v>
      </c>
      <c r="D81" s="57">
        <v>0</v>
      </c>
      <c r="E81" s="141">
        <v>225692</v>
      </c>
      <c r="F81" s="142">
        <v>36418</v>
      </c>
      <c r="G81" s="100" t="s">
        <v>54</v>
      </c>
      <c r="H81" s="199" t="s">
        <v>117</v>
      </c>
      <c r="I81" s="100">
        <v>1</v>
      </c>
      <c r="J81" s="193" t="s">
        <v>307</v>
      </c>
      <c r="K81" s="100">
        <v>2</v>
      </c>
      <c r="L81" s="147" t="s">
        <v>11</v>
      </c>
      <c r="M81" s="147" t="s">
        <v>11</v>
      </c>
      <c r="N81" s="147">
        <v>10.4</v>
      </c>
      <c r="O81" s="147">
        <v>8.9</v>
      </c>
    </row>
    <row r="82" spans="1:15" ht="14.25" customHeight="1">
      <c r="A82" s="244"/>
      <c r="B82" s="14" t="s">
        <v>24</v>
      </c>
      <c r="C82" s="56">
        <v>89.05</v>
      </c>
      <c r="D82" s="58">
        <v>0</v>
      </c>
      <c r="E82" s="143">
        <v>251159</v>
      </c>
      <c r="F82" s="144">
        <v>36449</v>
      </c>
      <c r="G82" s="101" t="s">
        <v>54</v>
      </c>
      <c r="H82" s="200" t="s">
        <v>117</v>
      </c>
      <c r="I82" s="101">
        <v>2</v>
      </c>
      <c r="J82" s="194" t="s">
        <v>265</v>
      </c>
      <c r="K82" s="101">
        <v>3</v>
      </c>
      <c r="L82" s="148">
        <v>10.2</v>
      </c>
      <c r="M82" s="148">
        <v>10</v>
      </c>
      <c r="N82" s="148" t="s">
        <v>11</v>
      </c>
      <c r="O82" s="148">
        <v>9.3</v>
      </c>
    </row>
    <row r="83" spans="1:15" ht="14.25" customHeight="1">
      <c r="A83" s="244"/>
      <c r="B83" s="107"/>
      <c r="C83" s="56">
        <v>89.05</v>
      </c>
      <c r="D83" s="58">
        <v>0</v>
      </c>
      <c r="E83" s="143">
        <v>225684</v>
      </c>
      <c r="F83" s="144">
        <v>36524</v>
      </c>
      <c r="G83" s="101" t="s">
        <v>54</v>
      </c>
      <c r="H83" s="200" t="s">
        <v>117</v>
      </c>
      <c r="I83" s="101">
        <v>3</v>
      </c>
      <c r="J83" s="194" t="s">
        <v>266</v>
      </c>
      <c r="K83" s="101">
        <v>3</v>
      </c>
      <c r="L83" s="148">
        <v>9.9</v>
      </c>
      <c r="M83" s="148">
        <v>9.8</v>
      </c>
      <c r="N83" s="148">
        <v>9.3</v>
      </c>
      <c r="O83" s="148" t="s">
        <v>11</v>
      </c>
    </row>
    <row r="84" spans="1:15" ht="14.25" customHeight="1">
      <c r="A84" s="244"/>
      <c r="B84" s="40" t="s">
        <v>263</v>
      </c>
      <c r="C84" s="66">
        <v>89.05</v>
      </c>
      <c r="D84" s="151">
        <v>0</v>
      </c>
      <c r="E84" s="143">
        <v>225686</v>
      </c>
      <c r="F84" s="144">
        <v>36490</v>
      </c>
      <c r="G84" s="101" t="s">
        <v>54</v>
      </c>
      <c r="H84" s="200" t="s">
        <v>117</v>
      </c>
      <c r="I84" s="101">
        <v>4</v>
      </c>
      <c r="J84" s="194" t="s">
        <v>267</v>
      </c>
      <c r="K84" s="101">
        <v>4</v>
      </c>
      <c r="L84" s="148">
        <v>10</v>
      </c>
      <c r="M84" s="148">
        <v>9.95</v>
      </c>
      <c r="N84" s="148">
        <v>9.5</v>
      </c>
      <c r="O84" s="148">
        <v>9.9</v>
      </c>
    </row>
    <row r="85" spans="1:15" ht="14.25" customHeight="1">
      <c r="A85" s="244"/>
      <c r="B85" s="155" t="s">
        <v>36</v>
      </c>
      <c r="C85" s="56">
        <v>89.05</v>
      </c>
      <c r="D85" s="58">
        <v>0</v>
      </c>
      <c r="E85" s="143" t="s">
        <v>11</v>
      </c>
      <c r="F85" s="144" t="s">
        <v>11</v>
      </c>
      <c r="G85" s="101" t="s">
        <v>60</v>
      </c>
      <c r="H85" s="200" t="s">
        <v>11</v>
      </c>
      <c r="I85" s="101">
        <v>5</v>
      </c>
      <c r="J85" s="194" t="s">
        <v>11</v>
      </c>
      <c r="K85" s="101">
        <v>0</v>
      </c>
      <c r="L85" s="148" t="s">
        <v>11</v>
      </c>
      <c r="M85" s="148" t="s">
        <v>11</v>
      </c>
      <c r="N85" s="148" t="s">
        <v>11</v>
      </c>
      <c r="O85" s="148" t="s">
        <v>11</v>
      </c>
    </row>
    <row r="86" spans="1:15" ht="14.25" customHeight="1">
      <c r="A86" s="244"/>
      <c r="B86" s="156" t="s">
        <v>264</v>
      </c>
      <c r="C86" s="56">
        <v>89.05</v>
      </c>
      <c r="D86" s="58">
        <v>0</v>
      </c>
      <c r="E86" s="145" t="s">
        <v>11</v>
      </c>
      <c r="F86" s="146" t="s">
        <v>11</v>
      </c>
      <c r="G86" s="102" t="s">
        <v>60</v>
      </c>
      <c r="H86" s="201" t="s">
        <v>11</v>
      </c>
      <c r="I86" s="102">
        <v>6</v>
      </c>
      <c r="J86" s="195" t="s">
        <v>11</v>
      </c>
      <c r="K86" s="102">
        <v>0</v>
      </c>
      <c r="L86" s="149" t="s">
        <v>11</v>
      </c>
      <c r="M86" s="149" t="s">
        <v>11</v>
      </c>
      <c r="N86" s="149" t="s">
        <v>11</v>
      </c>
      <c r="O86" s="149" t="s">
        <v>11</v>
      </c>
    </row>
    <row r="87" spans="1:15" ht="14.25" customHeight="1" thickBot="1">
      <c r="A87" s="245"/>
      <c r="B87" s="157" t="s">
        <v>319</v>
      </c>
      <c r="C87" s="22">
        <v>89.05</v>
      </c>
      <c r="D87" s="59">
        <v>0</v>
      </c>
      <c r="E87" s="21"/>
      <c r="F87" s="21"/>
      <c r="G87" s="65"/>
      <c r="H87" s="65"/>
      <c r="I87" s="65"/>
      <c r="J87" s="196">
        <v>4</v>
      </c>
      <c r="K87" s="105">
        <v>12</v>
      </c>
      <c r="L87" s="150">
        <v>30.1</v>
      </c>
      <c r="M87" s="150">
        <v>29.75</v>
      </c>
      <c r="N87" s="150">
        <v>29.2</v>
      </c>
      <c r="O87" s="150">
        <v>28.1</v>
      </c>
    </row>
    <row r="88" spans="1:15" ht="14.25" customHeight="1" thickTop="1">
      <c r="A88" s="243">
        <v>12</v>
      </c>
      <c r="B88" s="13"/>
      <c r="C88" s="55">
        <v>87.75</v>
      </c>
      <c r="D88" s="57">
        <v>0</v>
      </c>
      <c r="E88" s="141">
        <v>232696</v>
      </c>
      <c r="F88" s="142">
        <v>36498</v>
      </c>
      <c r="G88" s="100" t="s">
        <v>54</v>
      </c>
      <c r="H88" s="199" t="s">
        <v>117</v>
      </c>
      <c r="I88" s="100">
        <v>1</v>
      </c>
      <c r="J88" s="193" t="s">
        <v>222</v>
      </c>
      <c r="K88" s="100">
        <v>3</v>
      </c>
      <c r="L88" s="147">
        <v>9.8</v>
      </c>
      <c r="M88" s="147">
        <v>9.75</v>
      </c>
      <c r="N88" s="147">
        <v>10.3</v>
      </c>
      <c r="O88" s="147" t="s">
        <v>11</v>
      </c>
    </row>
    <row r="89" spans="1:15" ht="14.25" customHeight="1">
      <c r="A89" s="244"/>
      <c r="B89" s="14" t="s">
        <v>24</v>
      </c>
      <c r="C89" s="56">
        <v>87.75</v>
      </c>
      <c r="D89" s="58">
        <v>0</v>
      </c>
      <c r="E89" s="143">
        <v>224939</v>
      </c>
      <c r="F89" s="144">
        <v>35845</v>
      </c>
      <c r="G89" s="101" t="s">
        <v>54</v>
      </c>
      <c r="H89" s="200" t="s">
        <v>117</v>
      </c>
      <c r="I89" s="101">
        <v>2</v>
      </c>
      <c r="J89" s="194" t="s">
        <v>223</v>
      </c>
      <c r="K89" s="101">
        <v>2</v>
      </c>
      <c r="L89" s="148">
        <v>9.9</v>
      </c>
      <c r="M89" s="148" t="s">
        <v>11</v>
      </c>
      <c r="N89" s="148">
        <v>9.5</v>
      </c>
      <c r="O89" s="148" t="s">
        <v>11</v>
      </c>
    </row>
    <row r="90" spans="1:15" ht="14.25" customHeight="1">
      <c r="A90" s="244"/>
      <c r="B90" s="107"/>
      <c r="C90" s="56">
        <v>87.75</v>
      </c>
      <c r="D90" s="58">
        <v>0</v>
      </c>
      <c r="E90" s="143">
        <v>224942</v>
      </c>
      <c r="F90" s="144">
        <v>36007</v>
      </c>
      <c r="G90" s="101" t="s">
        <v>54</v>
      </c>
      <c r="H90" s="200" t="s">
        <v>117</v>
      </c>
      <c r="I90" s="101">
        <v>3</v>
      </c>
      <c r="J90" s="194" t="s">
        <v>224</v>
      </c>
      <c r="K90" s="101">
        <v>2</v>
      </c>
      <c r="L90" s="148">
        <v>9.6</v>
      </c>
      <c r="M90" s="148">
        <v>9.7</v>
      </c>
      <c r="N90" s="148" t="s">
        <v>11</v>
      </c>
      <c r="O90" s="148" t="s">
        <v>11</v>
      </c>
    </row>
    <row r="91" spans="1:15" ht="14.25" customHeight="1">
      <c r="A91" s="244"/>
      <c r="B91" s="40" t="s">
        <v>217</v>
      </c>
      <c r="C91" s="66">
        <v>87.75</v>
      </c>
      <c r="D91" s="151">
        <v>0</v>
      </c>
      <c r="E91" s="143">
        <v>232695</v>
      </c>
      <c r="F91" s="144">
        <v>36350</v>
      </c>
      <c r="G91" s="101" t="s">
        <v>54</v>
      </c>
      <c r="H91" s="200" t="s">
        <v>117</v>
      </c>
      <c r="I91" s="101">
        <v>4</v>
      </c>
      <c r="J91" s="194" t="s">
        <v>225</v>
      </c>
      <c r="K91" s="101">
        <v>2</v>
      </c>
      <c r="L91" s="148" t="s">
        <v>11</v>
      </c>
      <c r="M91" s="148">
        <v>10</v>
      </c>
      <c r="N91" s="148">
        <v>9.2</v>
      </c>
      <c r="O91" s="148" t="s">
        <v>11</v>
      </c>
    </row>
    <row r="92" spans="1:15" ht="14.25" customHeight="1">
      <c r="A92" s="244"/>
      <c r="B92" s="155" t="s">
        <v>62</v>
      </c>
      <c r="C92" s="56">
        <v>87.75</v>
      </c>
      <c r="D92" s="58">
        <v>0</v>
      </c>
      <c r="E92" s="143" t="s">
        <v>11</v>
      </c>
      <c r="F92" s="144" t="s">
        <v>11</v>
      </c>
      <c r="G92" s="101" t="s">
        <v>60</v>
      </c>
      <c r="H92" s="200" t="s">
        <v>11</v>
      </c>
      <c r="I92" s="101">
        <v>5</v>
      </c>
      <c r="J92" s="194" t="s">
        <v>11</v>
      </c>
      <c r="K92" s="101">
        <v>0</v>
      </c>
      <c r="L92" s="148" t="s">
        <v>11</v>
      </c>
      <c r="M92" s="148" t="s">
        <v>11</v>
      </c>
      <c r="N92" s="148" t="s">
        <v>11</v>
      </c>
      <c r="O92" s="148" t="s">
        <v>11</v>
      </c>
    </row>
    <row r="93" spans="1:15" ht="14.25" customHeight="1">
      <c r="A93" s="244"/>
      <c r="B93" s="156" t="s">
        <v>218</v>
      </c>
      <c r="C93" s="56">
        <v>87.75</v>
      </c>
      <c r="D93" s="58">
        <v>0</v>
      </c>
      <c r="E93" s="145" t="s">
        <v>11</v>
      </c>
      <c r="F93" s="146" t="s">
        <v>11</v>
      </c>
      <c r="G93" s="102" t="s">
        <v>60</v>
      </c>
      <c r="H93" s="201" t="s">
        <v>11</v>
      </c>
      <c r="I93" s="102">
        <v>6</v>
      </c>
      <c r="J93" s="195" t="s">
        <v>11</v>
      </c>
      <c r="K93" s="102">
        <v>0</v>
      </c>
      <c r="L93" s="149" t="s">
        <v>11</v>
      </c>
      <c r="M93" s="149" t="s">
        <v>11</v>
      </c>
      <c r="N93" s="149" t="s">
        <v>11</v>
      </c>
      <c r="O93" s="149" t="s">
        <v>11</v>
      </c>
    </row>
    <row r="94" spans="1:15" ht="14.25" customHeight="1" thickBot="1">
      <c r="A94" s="245"/>
      <c r="B94" s="157" t="s">
        <v>315</v>
      </c>
      <c r="C94" s="22">
        <v>87.75</v>
      </c>
      <c r="D94" s="59">
        <v>0</v>
      </c>
      <c r="E94" s="21"/>
      <c r="F94" s="21"/>
      <c r="G94" s="65"/>
      <c r="H94" s="65"/>
      <c r="I94" s="65"/>
      <c r="J94" s="196">
        <v>4</v>
      </c>
      <c r="K94" s="105">
        <v>9</v>
      </c>
      <c r="L94" s="150">
        <v>29.3</v>
      </c>
      <c r="M94" s="150">
        <v>29.45</v>
      </c>
      <c r="N94" s="150">
        <v>29</v>
      </c>
      <c r="O94" s="150">
        <v>0</v>
      </c>
    </row>
    <row r="95" spans="1:15" ht="14.25" customHeight="1" thickTop="1">
      <c r="A95" s="243">
        <v>13</v>
      </c>
      <c r="B95" s="13"/>
      <c r="C95" s="55">
        <v>86.1</v>
      </c>
      <c r="D95" s="57">
        <v>0</v>
      </c>
      <c r="E95" s="141">
        <v>274379</v>
      </c>
      <c r="F95" s="142">
        <v>36771</v>
      </c>
      <c r="G95" s="100" t="s">
        <v>54</v>
      </c>
      <c r="H95" s="199" t="s">
        <v>117</v>
      </c>
      <c r="I95" s="100">
        <v>1</v>
      </c>
      <c r="J95" s="193" t="s">
        <v>244</v>
      </c>
      <c r="K95" s="100">
        <v>0</v>
      </c>
      <c r="L95" s="147" t="s">
        <v>11</v>
      </c>
      <c r="M95" s="147" t="s">
        <v>11</v>
      </c>
      <c r="N95" s="147" t="s">
        <v>11</v>
      </c>
      <c r="O95" s="147" t="s">
        <v>11</v>
      </c>
    </row>
    <row r="96" spans="1:15" ht="14.25" customHeight="1">
      <c r="A96" s="244"/>
      <c r="B96" s="14" t="s">
        <v>24</v>
      </c>
      <c r="C96" s="56">
        <v>86.1</v>
      </c>
      <c r="D96" s="58">
        <v>0</v>
      </c>
      <c r="E96" s="143">
        <v>274413</v>
      </c>
      <c r="F96" s="144">
        <v>36854</v>
      </c>
      <c r="G96" s="101" t="s">
        <v>54</v>
      </c>
      <c r="H96" s="200" t="s">
        <v>117</v>
      </c>
      <c r="I96" s="101">
        <v>2</v>
      </c>
      <c r="J96" s="194" t="s">
        <v>245</v>
      </c>
      <c r="K96" s="101">
        <v>4</v>
      </c>
      <c r="L96" s="148">
        <v>9.9</v>
      </c>
      <c r="M96" s="148">
        <v>9.9</v>
      </c>
      <c r="N96" s="148">
        <v>7</v>
      </c>
      <c r="O96" s="148">
        <v>8.9</v>
      </c>
    </row>
    <row r="97" spans="1:15" ht="14.25" customHeight="1">
      <c r="A97" s="244"/>
      <c r="B97" s="107"/>
      <c r="C97" s="56">
        <v>86.1</v>
      </c>
      <c r="D97" s="58">
        <v>0</v>
      </c>
      <c r="E97" s="143">
        <v>274388</v>
      </c>
      <c r="F97" s="144">
        <v>36322</v>
      </c>
      <c r="G97" s="101" t="s">
        <v>54</v>
      </c>
      <c r="H97" s="200" t="s">
        <v>117</v>
      </c>
      <c r="I97" s="101">
        <v>3</v>
      </c>
      <c r="J97" s="194" t="s">
        <v>246</v>
      </c>
      <c r="K97" s="101">
        <v>0</v>
      </c>
      <c r="L97" s="148" t="s">
        <v>11</v>
      </c>
      <c r="M97" s="148" t="s">
        <v>11</v>
      </c>
      <c r="N97" s="148" t="s">
        <v>11</v>
      </c>
      <c r="O97" s="148" t="s">
        <v>11</v>
      </c>
    </row>
    <row r="98" spans="1:15" ht="14.25" customHeight="1">
      <c r="A98" s="244"/>
      <c r="B98" s="40" t="s">
        <v>243</v>
      </c>
      <c r="C98" s="66">
        <v>86.1</v>
      </c>
      <c r="D98" s="151">
        <v>0</v>
      </c>
      <c r="E98" s="143">
        <v>274415</v>
      </c>
      <c r="F98" s="144">
        <v>36746</v>
      </c>
      <c r="G98" s="101" t="s">
        <v>54</v>
      </c>
      <c r="H98" s="200" t="s">
        <v>117</v>
      </c>
      <c r="I98" s="101">
        <v>4</v>
      </c>
      <c r="J98" s="194" t="s">
        <v>247</v>
      </c>
      <c r="K98" s="101">
        <v>0</v>
      </c>
      <c r="L98" s="148" t="s">
        <v>11</v>
      </c>
      <c r="M98" s="148" t="s">
        <v>11</v>
      </c>
      <c r="N98" s="148" t="s">
        <v>11</v>
      </c>
      <c r="O98" s="148" t="s">
        <v>11</v>
      </c>
    </row>
    <row r="99" spans="1:15" ht="14.25" customHeight="1">
      <c r="A99" s="244"/>
      <c r="B99" s="155" t="s">
        <v>62</v>
      </c>
      <c r="C99" s="56">
        <v>86.1</v>
      </c>
      <c r="D99" s="58">
        <v>0</v>
      </c>
      <c r="E99" s="143">
        <v>274376</v>
      </c>
      <c r="F99" s="144">
        <v>36767</v>
      </c>
      <c r="G99" s="101" t="s">
        <v>54</v>
      </c>
      <c r="H99" s="200" t="s">
        <v>117</v>
      </c>
      <c r="I99" s="101">
        <v>5</v>
      </c>
      <c r="J99" s="194" t="s">
        <v>248</v>
      </c>
      <c r="K99" s="101">
        <v>4</v>
      </c>
      <c r="L99" s="148">
        <v>10.2</v>
      </c>
      <c r="M99" s="148">
        <v>9.6</v>
      </c>
      <c r="N99" s="148">
        <v>7</v>
      </c>
      <c r="O99" s="148">
        <v>9.1</v>
      </c>
    </row>
    <row r="100" spans="1:15" ht="14.25" customHeight="1">
      <c r="A100" s="244"/>
      <c r="B100" s="156" t="s">
        <v>67</v>
      </c>
      <c r="C100" s="56">
        <v>86.1</v>
      </c>
      <c r="D100" s="58">
        <v>0</v>
      </c>
      <c r="E100" s="145">
        <v>274359</v>
      </c>
      <c r="F100" s="146">
        <v>36763</v>
      </c>
      <c r="G100" s="102" t="s">
        <v>54</v>
      </c>
      <c r="H100" s="201" t="s">
        <v>117</v>
      </c>
      <c r="I100" s="102">
        <v>6</v>
      </c>
      <c r="J100" s="195" t="s">
        <v>249</v>
      </c>
      <c r="K100" s="102">
        <v>4</v>
      </c>
      <c r="L100" s="149">
        <v>9.8</v>
      </c>
      <c r="M100" s="149">
        <v>9.5</v>
      </c>
      <c r="N100" s="149">
        <v>8.5</v>
      </c>
      <c r="O100" s="149">
        <v>9.2</v>
      </c>
    </row>
    <row r="101" spans="1:15" ht="14.25" customHeight="1" thickBot="1">
      <c r="A101" s="245"/>
      <c r="B101" s="157" t="s">
        <v>317</v>
      </c>
      <c r="C101" s="22">
        <v>86.1</v>
      </c>
      <c r="D101" s="59">
        <v>0</v>
      </c>
      <c r="E101" s="21"/>
      <c r="F101" s="21"/>
      <c r="G101" s="65"/>
      <c r="H101" s="65"/>
      <c r="I101" s="65"/>
      <c r="J101" s="196">
        <v>3</v>
      </c>
      <c r="K101" s="105">
        <v>12</v>
      </c>
      <c r="L101" s="150">
        <v>29.9</v>
      </c>
      <c r="M101" s="150">
        <v>29</v>
      </c>
      <c r="N101" s="150">
        <v>22.5</v>
      </c>
      <c r="O101" s="150">
        <v>27.2</v>
      </c>
    </row>
    <row r="102" spans="1:15" ht="14.25" customHeight="1" thickTop="1">
      <c r="A102" s="243">
        <v>14</v>
      </c>
      <c r="B102" s="13"/>
      <c r="C102" s="55">
        <v>85.7</v>
      </c>
      <c r="D102" s="57">
        <v>0</v>
      </c>
      <c r="E102" s="141">
        <v>281065</v>
      </c>
      <c r="F102" s="142">
        <v>36462</v>
      </c>
      <c r="G102" s="100" t="s">
        <v>54</v>
      </c>
      <c r="H102" s="199" t="s">
        <v>117</v>
      </c>
      <c r="I102" s="100">
        <v>1</v>
      </c>
      <c r="J102" s="193" t="s">
        <v>180</v>
      </c>
      <c r="K102" s="100">
        <v>0</v>
      </c>
      <c r="L102" s="147" t="s">
        <v>11</v>
      </c>
      <c r="M102" s="147" t="s">
        <v>11</v>
      </c>
      <c r="N102" s="147" t="s">
        <v>11</v>
      </c>
      <c r="O102" s="147" t="s">
        <v>11</v>
      </c>
    </row>
    <row r="103" spans="1:15" ht="14.25" customHeight="1">
      <c r="A103" s="244"/>
      <c r="B103" s="14" t="s">
        <v>24</v>
      </c>
      <c r="C103" s="56">
        <v>85.7</v>
      </c>
      <c r="D103" s="58">
        <v>0</v>
      </c>
      <c r="E103" s="143">
        <v>262400</v>
      </c>
      <c r="F103" s="144">
        <v>35993</v>
      </c>
      <c r="G103" s="101" t="s">
        <v>54</v>
      </c>
      <c r="H103" s="200" t="s">
        <v>117</v>
      </c>
      <c r="I103" s="101">
        <v>2</v>
      </c>
      <c r="J103" s="194" t="s">
        <v>182</v>
      </c>
      <c r="K103" s="101">
        <v>3</v>
      </c>
      <c r="L103" s="148">
        <v>9.5</v>
      </c>
      <c r="M103" s="148">
        <v>9.85</v>
      </c>
      <c r="N103" s="148">
        <v>9.2</v>
      </c>
      <c r="O103" s="148" t="s">
        <v>11</v>
      </c>
    </row>
    <row r="104" spans="1:15" ht="14.25" customHeight="1">
      <c r="A104" s="244"/>
      <c r="B104" s="107"/>
      <c r="C104" s="56">
        <v>85.7</v>
      </c>
      <c r="D104" s="58">
        <v>0</v>
      </c>
      <c r="E104" s="143">
        <v>262401</v>
      </c>
      <c r="F104" s="144">
        <v>36512</v>
      </c>
      <c r="G104" s="101" t="s">
        <v>54</v>
      </c>
      <c r="H104" s="200" t="s">
        <v>117</v>
      </c>
      <c r="I104" s="101">
        <v>3</v>
      </c>
      <c r="J104" s="194" t="s">
        <v>183</v>
      </c>
      <c r="K104" s="101">
        <v>3</v>
      </c>
      <c r="L104" s="148">
        <v>9.9</v>
      </c>
      <c r="M104" s="148">
        <v>9.4</v>
      </c>
      <c r="N104" s="148">
        <v>10</v>
      </c>
      <c r="O104" s="148" t="s">
        <v>11</v>
      </c>
    </row>
    <row r="105" spans="1:15" ht="14.25" customHeight="1">
      <c r="A105" s="244"/>
      <c r="B105" s="40" t="s">
        <v>178</v>
      </c>
      <c r="C105" s="66">
        <v>85.7</v>
      </c>
      <c r="D105" s="151">
        <v>0</v>
      </c>
      <c r="E105" s="143">
        <v>262407</v>
      </c>
      <c r="F105" s="144">
        <v>35850</v>
      </c>
      <c r="G105" s="101" t="s">
        <v>54</v>
      </c>
      <c r="H105" s="200" t="s">
        <v>117</v>
      </c>
      <c r="I105" s="101">
        <v>4</v>
      </c>
      <c r="J105" s="194" t="s">
        <v>191</v>
      </c>
      <c r="K105" s="101">
        <v>3</v>
      </c>
      <c r="L105" s="148">
        <v>9.6</v>
      </c>
      <c r="M105" s="148">
        <v>9.75</v>
      </c>
      <c r="N105" s="148">
        <v>8.5</v>
      </c>
      <c r="O105" s="148" t="s">
        <v>11</v>
      </c>
    </row>
    <row r="106" spans="1:15" ht="14.25" customHeight="1">
      <c r="A106" s="244"/>
      <c r="B106" s="155" t="s">
        <v>36</v>
      </c>
      <c r="C106" s="56">
        <v>85.7</v>
      </c>
      <c r="D106" s="58">
        <v>0</v>
      </c>
      <c r="E106" s="143" t="s">
        <v>11</v>
      </c>
      <c r="F106" s="144" t="s">
        <v>11</v>
      </c>
      <c r="G106" s="101" t="s">
        <v>304</v>
      </c>
      <c r="H106" s="200" t="s">
        <v>117</v>
      </c>
      <c r="I106" s="101">
        <v>5</v>
      </c>
      <c r="J106" s="194" t="s">
        <v>11</v>
      </c>
      <c r="K106" s="101">
        <v>0</v>
      </c>
      <c r="L106" s="148" t="s">
        <v>11</v>
      </c>
      <c r="M106" s="148" t="s">
        <v>11</v>
      </c>
      <c r="N106" s="148" t="s">
        <v>11</v>
      </c>
      <c r="O106" s="148" t="s">
        <v>11</v>
      </c>
    </row>
    <row r="107" spans="1:15" ht="14.25" customHeight="1">
      <c r="A107" s="244"/>
      <c r="B107" s="156" t="s">
        <v>179</v>
      </c>
      <c r="C107" s="56">
        <v>85.7</v>
      </c>
      <c r="D107" s="58">
        <v>0</v>
      </c>
      <c r="E107" s="145" t="s">
        <v>11</v>
      </c>
      <c r="F107" s="146" t="s">
        <v>11</v>
      </c>
      <c r="G107" s="102" t="s">
        <v>60</v>
      </c>
      <c r="H107" s="201" t="s">
        <v>11</v>
      </c>
      <c r="I107" s="102">
        <v>6</v>
      </c>
      <c r="J107" s="195" t="s">
        <v>11</v>
      </c>
      <c r="K107" s="102">
        <v>0</v>
      </c>
      <c r="L107" s="149" t="s">
        <v>11</v>
      </c>
      <c r="M107" s="149" t="s">
        <v>11</v>
      </c>
      <c r="N107" s="149" t="s">
        <v>11</v>
      </c>
      <c r="O107" s="149" t="s">
        <v>11</v>
      </c>
    </row>
    <row r="108" spans="1:15" ht="14.25" customHeight="1" thickBot="1">
      <c r="A108" s="245"/>
      <c r="B108" s="157" t="s">
        <v>314</v>
      </c>
      <c r="C108" s="22">
        <v>85.7</v>
      </c>
      <c r="D108" s="59">
        <v>0</v>
      </c>
      <c r="E108" s="21"/>
      <c r="F108" s="21"/>
      <c r="G108" s="65"/>
      <c r="H108" s="65"/>
      <c r="I108" s="65"/>
      <c r="J108" s="196">
        <v>3</v>
      </c>
      <c r="K108" s="105">
        <v>9</v>
      </c>
      <c r="L108" s="150">
        <v>29</v>
      </c>
      <c r="M108" s="150">
        <v>29</v>
      </c>
      <c r="N108" s="150">
        <v>27.7</v>
      </c>
      <c r="O108" s="150">
        <v>0</v>
      </c>
    </row>
    <row r="109" spans="1:15" ht="14.25" customHeight="1" thickTop="1">
      <c r="A109" s="243">
        <v>15</v>
      </c>
      <c r="B109" s="13"/>
      <c r="C109" s="55">
        <v>83.3</v>
      </c>
      <c r="D109" s="57">
        <v>0</v>
      </c>
      <c r="E109" s="141">
        <v>286926</v>
      </c>
      <c r="F109" s="142">
        <v>36564</v>
      </c>
      <c r="G109" s="100" t="s">
        <v>54</v>
      </c>
      <c r="H109" s="199" t="s">
        <v>117</v>
      </c>
      <c r="I109" s="100">
        <v>1</v>
      </c>
      <c r="J109" s="193" t="s">
        <v>208</v>
      </c>
      <c r="K109" s="100">
        <v>4</v>
      </c>
      <c r="L109" s="147">
        <v>9.6</v>
      </c>
      <c r="M109" s="147">
        <v>9.2</v>
      </c>
      <c r="N109" s="147">
        <v>9.3</v>
      </c>
      <c r="O109" s="147">
        <v>8.6</v>
      </c>
    </row>
    <row r="110" spans="1:15" ht="14.25" customHeight="1">
      <c r="A110" s="244"/>
      <c r="B110" s="14" t="s">
        <v>24</v>
      </c>
      <c r="C110" s="56">
        <v>83.3</v>
      </c>
      <c r="D110" s="58">
        <v>0</v>
      </c>
      <c r="E110" s="143">
        <v>286924</v>
      </c>
      <c r="F110" s="144">
        <v>36337</v>
      </c>
      <c r="G110" s="101" t="s">
        <v>54</v>
      </c>
      <c r="H110" s="200" t="s">
        <v>117</v>
      </c>
      <c r="I110" s="101">
        <v>2</v>
      </c>
      <c r="J110" s="194" t="s">
        <v>209</v>
      </c>
      <c r="K110" s="101">
        <v>4</v>
      </c>
      <c r="L110" s="148">
        <v>9.2</v>
      </c>
      <c r="M110" s="148">
        <v>8.7</v>
      </c>
      <c r="N110" s="148">
        <v>9</v>
      </c>
      <c r="O110" s="148">
        <v>9.1</v>
      </c>
    </row>
    <row r="111" spans="1:15" ht="14.25" customHeight="1">
      <c r="A111" s="244"/>
      <c r="B111" s="107"/>
      <c r="C111" s="56">
        <v>83.3</v>
      </c>
      <c r="D111" s="58">
        <v>0</v>
      </c>
      <c r="E111" s="143">
        <v>295888</v>
      </c>
      <c r="F111" s="144">
        <v>36293</v>
      </c>
      <c r="G111" s="101" t="s">
        <v>54</v>
      </c>
      <c r="H111" s="200" t="s">
        <v>117</v>
      </c>
      <c r="I111" s="101">
        <v>3</v>
      </c>
      <c r="J111" s="194" t="s">
        <v>210</v>
      </c>
      <c r="K111" s="101">
        <v>4</v>
      </c>
      <c r="L111" s="148">
        <v>9</v>
      </c>
      <c r="M111" s="148">
        <v>9.1</v>
      </c>
      <c r="N111" s="148">
        <v>10.2</v>
      </c>
      <c r="O111" s="148">
        <v>8.9</v>
      </c>
    </row>
    <row r="112" spans="1:15" ht="14.25" customHeight="1">
      <c r="A112" s="244"/>
      <c r="B112" s="40" t="s">
        <v>59</v>
      </c>
      <c r="C112" s="66">
        <v>83.3</v>
      </c>
      <c r="D112" s="151">
        <v>0</v>
      </c>
      <c r="E112" s="143" t="s">
        <v>11</v>
      </c>
      <c r="F112" s="144" t="s">
        <v>11</v>
      </c>
      <c r="G112" s="101" t="s">
        <v>60</v>
      </c>
      <c r="H112" s="200" t="s">
        <v>11</v>
      </c>
      <c r="I112" s="101">
        <v>4</v>
      </c>
      <c r="J112" s="194" t="s">
        <v>11</v>
      </c>
      <c r="K112" s="101">
        <v>0</v>
      </c>
      <c r="L112" s="148" t="s">
        <v>11</v>
      </c>
      <c r="M112" s="148" t="s">
        <v>11</v>
      </c>
      <c r="N112" s="148" t="s">
        <v>11</v>
      </c>
      <c r="O112" s="148" t="s">
        <v>11</v>
      </c>
    </row>
    <row r="113" spans="1:15" ht="14.25" customHeight="1">
      <c r="A113" s="244"/>
      <c r="B113" s="155" t="s">
        <v>62</v>
      </c>
      <c r="C113" s="56">
        <v>83.3</v>
      </c>
      <c r="D113" s="58">
        <v>0</v>
      </c>
      <c r="E113" s="143" t="s">
        <v>11</v>
      </c>
      <c r="F113" s="144" t="s">
        <v>11</v>
      </c>
      <c r="G113" s="101" t="s">
        <v>60</v>
      </c>
      <c r="H113" s="200" t="s">
        <v>11</v>
      </c>
      <c r="I113" s="101">
        <v>5</v>
      </c>
      <c r="J113" s="194" t="s">
        <v>11</v>
      </c>
      <c r="K113" s="101">
        <v>0</v>
      </c>
      <c r="L113" s="148" t="s">
        <v>11</v>
      </c>
      <c r="M113" s="148" t="s">
        <v>11</v>
      </c>
      <c r="N113" s="148" t="s">
        <v>11</v>
      </c>
      <c r="O113" s="148" t="s">
        <v>11</v>
      </c>
    </row>
    <row r="114" spans="1:15" ht="14.25" customHeight="1">
      <c r="A114" s="244"/>
      <c r="B114" s="156" t="s">
        <v>67</v>
      </c>
      <c r="C114" s="56">
        <v>83.3</v>
      </c>
      <c r="D114" s="58">
        <v>0</v>
      </c>
      <c r="E114" s="145" t="s">
        <v>11</v>
      </c>
      <c r="F114" s="146" t="s">
        <v>11</v>
      </c>
      <c r="G114" s="102" t="s">
        <v>60</v>
      </c>
      <c r="H114" s="201" t="s">
        <v>11</v>
      </c>
      <c r="I114" s="102">
        <v>6</v>
      </c>
      <c r="J114" s="195" t="s">
        <v>11</v>
      </c>
      <c r="K114" s="102">
        <v>0</v>
      </c>
      <c r="L114" s="149" t="s">
        <v>11</v>
      </c>
      <c r="M114" s="149" t="s">
        <v>11</v>
      </c>
      <c r="N114" s="149" t="s">
        <v>11</v>
      </c>
      <c r="O114" s="149" t="s">
        <v>11</v>
      </c>
    </row>
    <row r="115" spans="1:15" ht="14.25" customHeight="1" thickBot="1">
      <c r="A115" s="245"/>
      <c r="B115" s="157" t="s">
        <v>316</v>
      </c>
      <c r="C115" s="22">
        <v>83.3</v>
      </c>
      <c r="D115" s="59">
        <v>0</v>
      </c>
      <c r="E115" s="21"/>
      <c r="F115" s="21"/>
      <c r="G115" s="65"/>
      <c r="H115" s="65"/>
      <c r="I115" s="65"/>
      <c r="J115" s="196">
        <v>3</v>
      </c>
      <c r="K115" s="105">
        <v>12</v>
      </c>
      <c r="L115" s="150">
        <v>27.8</v>
      </c>
      <c r="M115" s="150">
        <v>27</v>
      </c>
      <c r="N115" s="150">
        <v>28.5</v>
      </c>
      <c r="O115" s="150">
        <v>26.6</v>
      </c>
    </row>
    <row r="116" spans="1:15" ht="14.25" customHeight="1" thickTop="1">
      <c r="A116" s="243">
        <v>16</v>
      </c>
      <c r="B116" s="13"/>
      <c r="C116" s="55">
        <v>83.1</v>
      </c>
      <c r="D116" s="57">
        <v>0</v>
      </c>
      <c r="E116" s="141">
        <v>251158</v>
      </c>
      <c r="F116" s="142">
        <v>36619</v>
      </c>
      <c r="G116" s="100" t="s">
        <v>54</v>
      </c>
      <c r="H116" s="199" t="s">
        <v>117</v>
      </c>
      <c r="I116" s="100">
        <v>1</v>
      </c>
      <c r="J116" s="193" t="s">
        <v>268</v>
      </c>
      <c r="K116" s="100">
        <v>4</v>
      </c>
      <c r="L116" s="147">
        <v>9.4</v>
      </c>
      <c r="M116" s="147">
        <v>9.7</v>
      </c>
      <c r="N116" s="147">
        <v>9.3</v>
      </c>
      <c r="O116" s="147">
        <v>9.3</v>
      </c>
    </row>
    <row r="117" spans="1:15" ht="14.25" customHeight="1">
      <c r="A117" s="244"/>
      <c r="B117" s="14" t="s">
        <v>24</v>
      </c>
      <c r="C117" s="56">
        <v>83.1</v>
      </c>
      <c r="D117" s="58">
        <v>0</v>
      </c>
      <c r="E117" s="143">
        <v>251140</v>
      </c>
      <c r="F117" s="144">
        <v>36710</v>
      </c>
      <c r="G117" s="101" t="s">
        <v>54</v>
      </c>
      <c r="H117" s="200" t="s">
        <v>117</v>
      </c>
      <c r="I117" s="101">
        <v>2</v>
      </c>
      <c r="J117" s="194" t="s">
        <v>269</v>
      </c>
      <c r="K117" s="101">
        <v>2</v>
      </c>
      <c r="L117" s="148">
        <v>8.2</v>
      </c>
      <c r="M117" s="148">
        <v>9.6</v>
      </c>
      <c r="N117" s="148" t="s">
        <v>11</v>
      </c>
      <c r="O117" s="148" t="s">
        <v>11</v>
      </c>
    </row>
    <row r="118" spans="1:15" ht="14.25" customHeight="1">
      <c r="A118" s="244"/>
      <c r="B118" s="107"/>
      <c r="C118" s="56">
        <v>83.1</v>
      </c>
      <c r="D118" s="58">
        <v>0</v>
      </c>
      <c r="E118" s="143">
        <v>251141</v>
      </c>
      <c r="F118" s="144">
        <v>36494</v>
      </c>
      <c r="G118" s="101" t="s">
        <v>54</v>
      </c>
      <c r="H118" s="200" t="s">
        <v>117</v>
      </c>
      <c r="I118" s="101">
        <v>3</v>
      </c>
      <c r="J118" s="194" t="s">
        <v>270</v>
      </c>
      <c r="K118" s="101">
        <v>2</v>
      </c>
      <c r="L118" s="148" t="s">
        <v>11</v>
      </c>
      <c r="M118" s="148" t="s">
        <v>11</v>
      </c>
      <c r="N118" s="148">
        <v>8.8</v>
      </c>
      <c r="O118" s="148">
        <v>8.8</v>
      </c>
    </row>
    <row r="119" spans="1:15" ht="14.25" customHeight="1">
      <c r="A119" s="244"/>
      <c r="B119" s="40" t="s">
        <v>263</v>
      </c>
      <c r="C119" s="66">
        <v>83.1</v>
      </c>
      <c r="D119" s="151">
        <v>0</v>
      </c>
      <c r="E119" s="143">
        <v>251161</v>
      </c>
      <c r="F119" s="144">
        <v>35975</v>
      </c>
      <c r="G119" s="101" t="s">
        <v>54</v>
      </c>
      <c r="H119" s="200" t="s">
        <v>117</v>
      </c>
      <c r="I119" s="101">
        <v>4</v>
      </c>
      <c r="J119" s="194" t="s">
        <v>271</v>
      </c>
      <c r="K119" s="101">
        <v>2</v>
      </c>
      <c r="L119" s="148" t="s">
        <v>11</v>
      </c>
      <c r="M119" s="148">
        <v>9.7</v>
      </c>
      <c r="N119" s="148" t="s">
        <v>11</v>
      </c>
      <c r="O119" s="148">
        <v>9.1</v>
      </c>
    </row>
    <row r="120" spans="1:15" ht="14.25" customHeight="1">
      <c r="A120" s="244"/>
      <c r="B120" s="155" t="s">
        <v>62</v>
      </c>
      <c r="C120" s="56">
        <v>83.1</v>
      </c>
      <c r="D120" s="58">
        <v>0</v>
      </c>
      <c r="E120" s="143">
        <v>251163</v>
      </c>
      <c r="F120" s="144">
        <v>35975</v>
      </c>
      <c r="G120" s="101" t="s">
        <v>54</v>
      </c>
      <c r="H120" s="200" t="s">
        <v>117</v>
      </c>
      <c r="I120" s="101">
        <v>5</v>
      </c>
      <c r="J120" s="194" t="s">
        <v>272</v>
      </c>
      <c r="K120" s="101">
        <v>2</v>
      </c>
      <c r="L120" s="148">
        <v>9.3</v>
      </c>
      <c r="M120" s="148" t="s">
        <v>11</v>
      </c>
      <c r="N120" s="148">
        <v>8.2</v>
      </c>
      <c r="O120" s="148" t="s">
        <v>11</v>
      </c>
    </row>
    <row r="121" spans="1:15" ht="14.25" customHeight="1">
      <c r="A121" s="244"/>
      <c r="B121" s="156" t="s">
        <v>264</v>
      </c>
      <c r="C121" s="56">
        <v>83.1</v>
      </c>
      <c r="D121" s="58">
        <v>0</v>
      </c>
      <c r="E121" s="145" t="s">
        <v>11</v>
      </c>
      <c r="F121" s="146" t="s">
        <v>11</v>
      </c>
      <c r="G121" s="102" t="s">
        <v>60</v>
      </c>
      <c r="H121" s="201" t="s">
        <v>11</v>
      </c>
      <c r="I121" s="102">
        <v>6</v>
      </c>
      <c r="J121" s="195" t="s">
        <v>11</v>
      </c>
      <c r="K121" s="102">
        <v>0</v>
      </c>
      <c r="L121" s="149" t="s">
        <v>11</v>
      </c>
      <c r="M121" s="149" t="s">
        <v>11</v>
      </c>
      <c r="N121" s="149" t="s">
        <v>11</v>
      </c>
      <c r="O121" s="149" t="s">
        <v>11</v>
      </c>
    </row>
    <row r="122" spans="1:15" ht="14.25" customHeight="1" thickBot="1">
      <c r="A122" s="245"/>
      <c r="B122" s="157" t="s">
        <v>319</v>
      </c>
      <c r="C122" s="22">
        <v>83.1</v>
      </c>
      <c r="D122" s="59">
        <v>0</v>
      </c>
      <c r="E122" s="21"/>
      <c r="F122" s="21"/>
      <c r="G122" s="65"/>
      <c r="H122" s="65"/>
      <c r="I122" s="65"/>
      <c r="J122" s="196">
        <v>5</v>
      </c>
      <c r="K122" s="105">
        <v>12</v>
      </c>
      <c r="L122" s="150">
        <v>26.9</v>
      </c>
      <c r="M122" s="150">
        <v>29</v>
      </c>
      <c r="N122" s="150">
        <v>26.3</v>
      </c>
      <c r="O122" s="150">
        <v>27.2</v>
      </c>
    </row>
    <row r="123" spans="1:15" ht="14.25" customHeight="1" thickTop="1">
      <c r="A123" s="243">
        <v>17</v>
      </c>
      <c r="B123" s="13"/>
      <c r="C123" s="55">
        <v>80.3</v>
      </c>
      <c r="D123" s="57">
        <v>0</v>
      </c>
      <c r="E123" s="141">
        <v>235932</v>
      </c>
      <c r="F123" s="142">
        <v>36456</v>
      </c>
      <c r="G123" s="100" t="s">
        <v>54</v>
      </c>
      <c r="H123" s="199" t="s">
        <v>117</v>
      </c>
      <c r="I123" s="100">
        <v>1</v>
      </c>
      <c r="J123" s="193" t="s">
        <v>165</v>
      </c>
      <c r="K123" s="100">
        <v>2</v>
      </c>
      <c r="L123" s="147" t="s">
        <v>11</v>
      </c>
      <c r="M123" s="147">
        <v>9.6</v>
      </c>
      <c r="N123" s="147">
        <v>9</v>
      </c>
      <c r="O123" s="147" t="s">
        <v>11</v>
      </c>
    </row>
    <row r="124" spans="1:15" ht="14.25" customHeight="1">
      <c r="A124" s="244"/>
      <c r="B124" s="14" t="s">
        <v>24</v>
      </c>
      <c r="C124" s="56">
        <v>80.3</v>
      </c>
      <c r="D124" s="58">
        <v>0</v>
      </c>
      <c r="E124" s="143">
        <v>266996</v>
      </c>
      <c r="F124" s="144">
        <v>36045</v>
      </c>
      <c r="G124" s="101" t="s">
        <v>54</v>
      </c>
      <c r="H124" s="200" t="s">
        <v>117</v>
      </c>
      <c r="I124" s="101">
        <v>2</v>
      </c>
      <c r="J124" s="194" t="s">
        <v>166</v>
      </c>
      <c r="K124" s="101">
        <v>2</v>
      </c>
      <c r="L124" s="148">
        <v>8.5</v>
      </c>
      <c r="M124" s="148" t="s">
        <v>11</v>
      </c>
      <c r="N124" s="148">
        <v>8.9</v>
      </c>
      <c r="O124" s="148" t="s">
        <v>11</v>
      </c>
    </row>
    <row r="125" spans="1:15" ht="14.25" customHeight="1">
      <c r="A125" s="244"/>
      <c r="B125" s="107"/>
      <c r="C125" s="56">
        <v>80.3</v>
      </c>
      <c r="D125" s="58">
        <v>0</v>
      </c>
      <c r="E125" s="143">
        <v>173138</v>
      </c>
      <c r="F125" s="144">
        <v>36632</v>
      </c>
      <c r="G125" s="101" t="s">
        <v>54</v>
      </c>
      <c r="H125" s="200" t="s">
        <v>117</v>
      </c>
      <c r="I125" s="101">
        <v>3</v>
      </c>
      <c r="J125" s="194" t="s">
        <v>167</v>
      </c>
      <c r="K125" s="101">
        <v>0</v>
      </c>
      <c r="L125" s="148" t="s">
        <v>11</v>
      </c>
      <c r="M125" s="148" t="s">
        <v>11</v>
      </c>
      <c r="N125" s="148" t="s">
        <v>11</v>
      </c>
      <c r="O125" s="148" t="s">
        <v>11</v>
      </c>
    </row>
    <row r="126" spans="1:15" ht="14.25" customHeight="1">
      <c r="A126" s="244"/>
      <c r="B126" s="40" t="s">
        <v>163</v>
      </c>
      <c r="C126" s="66">
        <v>80.3</v>
      </c>
      <c r="D126" s="151">
        <v>0</v>
      </c>
      <c r="E126" s="143">
        <v>201754</v>
      </c>
      <c r="F126" s="144">
        <v>36499</v>
      </c>
      <c r="G126" s="101" t="s">
        <v>54</v>
      </c>
      <c r="H126" s="200" t="s">
        <v>117</v>
      </c>
      <c r="I126" s="101">
        <v>4</v>
      </c>
      <c r="J126" s="194" t="s">
        <v>168</v>
      </c>
      <c r="K126" s="101">
        <v>2</v>
      </c>
      <c r="L126" s="148" t="s">
        <v>11</v>
      </c>
      <c r="M126" s="148">
        <v>8.7</v>
      </c>
      <c r="N126" s="148" t="s">
        <v>11</v>
      </c>
      <c r="O126" s="148">
        <v>8.7</v>
      </c>
    </row>
    <row r="127" spans="1:15" ht="14.25" customHeight="1">
      <c r="A127" s="244"/>
      <c r="B127" s="155" t="s">
        <v>36</v>
      </c>
      <c r="C127" s="56">
        <v>80.3</v>
      </c>
      <c r="D127" s="58">
        <v>0</v>
      </c>
      <c r="E127" s="143">
        <v>200638</v>
      </c>
      <c r="F127" s="144">
        <v>36112</v>
      </c>
      <c r="G127" s="101" t="s">
        <v>54</v>
      </c>
      <c r="H127" s="200" t="s">
        <v>117</v>
      </c>
      <c r="I127" s="101">
        <v>5</v>
      </c>
      <c r="J127" s="194" t="s">
        <v>169</v>
      </c>
      <c r="K127" s="101">
        <v>3</v>
      </c>
      <c r="L127" s="148">
        <v>9</v>
      </c>
      <c r="M127" s="148" t="s">
        <v>11</v>
      </c>
      <c r="N127" s="148">
        <v>9.3</v>
      </c>
      <c r="O127" s="148">
        <v>8.9</v>
      </c>
    </row>
    <row r="128" spans="1:15" ht="14.25" customHeight="1">
      <c r="A128" s="244"/>
      <c r="B128" s="156" t="s">
        <v>164</v>
      </c>
      <c r="C128" s="56">
        <v>80.3</v>
      </c>
      <c r="D128" s="58">
        <v>0</v>
      </c>
      <c r="E128" s="145">
        <v>172568</v>
      </c>
      <c r="F128" s="146">
        <v>36246</v>
      </c>
      <c r="G128" s="102" t="s">
        <v>54</v>
      </c>
      <c r="H128" s="201" t="s">
        <v>117</v>
      </c>
      <c r="I128" s="102">
        <v>6</v>
      </c>
      <c r="J128" s="195" t="s">
        <v>170</v>
      </c>
      <c r="K128" s="102">
        <v>3</v>
      </c>
      <c r="L128" s="149">
        <v>8.4</v>
      </c>
      <c r="M128" s="149">
        <v>8.4</v>
      </c>
      <c r="N128" s="149" t="s">
        <v>11</v>
      </c>
      <c r="O128" s="149">
        <v>8.8</v>
      </c>
    </row>
    <row r="129" spans="1:15" ht="14.25" customHeight="1" thickBot="1">
      <c r="A129" s="245"/>
      <c r="B129" s="157" t="s">
        <v>320</v>
      </c>
      <c r="C129" s="22">
        <v>80.3</v>
      </c>
      <c r="D129" s="59">
        <v>0</v>
      </c>
      <c r="E129" s="21"/>
      <c r="F129" s="21"/>
      <c r="G129" s="65"/>
      <c r="H129" s="65"/>
      <c r="I129" s="65"/>
      <c r="J129" s="196">
        <v>5</v>
      </c>
      <c r="K129" s="105">
        <v>12</v>
      </c>
      <c r="L129" s="150">
        <v>25.9</v>
      </c>
      <c r="M129" s="150">
        <v>26.7</v>
      </c>
      <c r="N129" s="150">
        <v>27.2</v>
      </c>
      <c r="O129" s="150">
        <v>26.4</v>
      </c>
    </row>
    <row r="130" spans="1:15" ht="14.25" customHeight="1" thickTop="1">
      <c r="A130" s="243">
        <v>18</v>
      </c>
      <c r="B130" s="13"/>
      <c r="C130" s="55">
        <v>74.2</v>
      </c>
      <c r="D130" s="57">
        <v>0</v>
      </c>
      <c r="E130" s="141">
        <v>293998</v>
      </c>
      <c r="F130" s="142">
        <v>36662</v>
      </c>
      <c r="G130" s="100" t="s">
        <v>54</v>
      </c>
      <c r="H130" s="199" t="s">
        <v>117</v>
      </c>
      <c r="I130" s="100">
        <v>1</v>
      </c>
      <c r="J130" s="193" t="s">
        <v>234</v>
      </c>
      <c r="K130" s="100">
        <v>0</v>
      </c>
      <c r="L130" s="147" t="s">
        <v>11</v>
      </c>
      <c r="M130" s="147" t="s">
        <v>11</v>
      </c>
      <c r="N130" s="147" t="s">
        <v>11</v>
      </c>
      <c r="O130" s="147" t="s">
        <v>11</v>
      </c>
    </row>
    <row r="131" spans="1:15" ht="14.25" customHeight="1">
      <c r="A131" s="244"/>
      <c r="B131" s="14" t="s">
        <v>24</v>
      </c>
      <c r="C131" s="56">
        <v>74.2</v>
      </c>
      <c r="D131" s="58">
        <v>0</v>
      </c>
      <c r="E131" s="143">
        <v>293996</v>
      </c>
      <c r="F131" s="144">
        <v>36288</v>
      </c>
      <c r="G131" s="101" t="s">
        <v>54</v>
      </c>
      <c r="H131" s="200" t="s">
        <v>117</v>
      </c>
      <c r="I131" s="101">
        <v>2</v>
      </c>
      <c r="J131" s="194" t="s">
        <v>309</v>
      </c>
      <c r="K131" s="101">
        <v>3</v>
      </c>
      <c r="L131" s="148">
        <v>8.3</v>
      </c>
      <c r="M131" s="148">
        <v>8</v>
      </c>
      <c r="N131" s="148">
        <v>8.2</v>
      </c>
      <c r="O131" s="148" t="s">
        <v>11</v>
      </c>
    </row>
    <row r="132" spans="1:15" ht="14.25" customHeight="1">
      <c r="A132" s="244"/>
      <c r="B132" s="107"/>
      <c r="C132" s="56">
        <v>74.2</v>
      </c>
      <c r="D132" s="58">
        <v>0</v>
      </c>
      <c r="E132" s="143">
        <v>293997</v>
      </c>
      <c r="F132" s="144">
        <v>35986</v>
      </c>
      <c r="G132" s="101" t="s">
        <v>54</v>
      </c>
      <c r="H132" s="200" t="s">
        <v>117</v>
      </c>
      <c r="I132" s="101">
        <v>3</v>
      </c>
      <c r="J132" s="194" t="s">
        <v>235</v>
      </c>
      <c r="K132" s="101">
        <v>3</v>
      </c>
      <c r="L132" s="148">
        <v>8.1</v>
      </c>
      <c r="M132" s="148">
        <v>8.4</v>
      </c>
      <c r="N132" s="148">
        <v>8</v>
      </c>
      <c r="O132" s="148" t="s">
        <v>11</v>
      </c>
    </row>
    <row r="133" spans="1:15" ht="14.25" customHeight="1">
      <c r="A133" s="244"/>
      <c r="B133" s="40" t="s">
        <v>233</v>
      </c>
      <c r="C133" s="66">
        <v>74.2</v>
      </c>
      <c r="D133" s="151">
        <v>0</v>
      </c>
      <c r="E133" s="143">
        <v>294001</v>
      </c>
      <c r="F133" s="144">
        <v>36401</v>
      </c>
      <c r="G133" s="101" t="s">
        <v>54</v>
      </c>
      <c r="H133" s="200" t="s">
        <v>117</v>
      </c>
      <c r="I133" s="101">
        <v>4</v>
      </c>
      <c r="J133" s="194" t="s">
        <v>236</v>
      </c>
      <c r="K133" s="101">
        <v>3</v>
      </c>
      <c r="L133" s="148">
        <v>8.5</v>
      </c>
      <c r="M133" s="148">
        <v>8.2</v>
      </c>
      <c r="N133" s="148">
        <v>8.5</v>
      </c>
      <c r="O133" s="148" t="s">
        <v>11</v>
      </c>
    </row>
    <row r="134" spans="1:15" ht="14.25" customHeight="1">
      <c r="A134" s="244"/>
      <c r="B134" s="155" t="s">
        <v>36</v>
      </c>
      <c r="C134" s="56">
        <v>74.2</v>
      </c>
      <c r="D134" s="58">
        <v>0</v>
      </c>
      <c r="E134" s="143" t="s">
        <v>11</v>
      </c>
      <c r="F134" s="144" t="s">
        <v>11</v>
      </c>
      <c r="G134" s="101" t="s">
        <v>60</v>
      </c>
      <c r="H134" s="200" t="s">
        <v>11</v>
      </c>
      <c r="I134" s="101">
        <v>5</v>
      </c>
      <c r="J134" s="194" t="s">
        <v>11</v>
      </c>
      <c r="K134" s="101">
        <v>0</v>
      </c>
      <c r="L134" s="148" t="s">
        <v>11</v>
      </c>
      <c r="M134" s="148" t="s">
        <v>11</v>
      </c>
      <c r="N134" s="148" t="s">
        <v>11</v>
      </c>
      <c r="O134" s="148" t="s">
        <v>11</v>
      </c>
    </row>
    <row r="135" spans="1:15" ht="14.25" customHeight="1">
      <c r="A135" s="244"/>
      <c r="B135" s="156">
        <v>0</v>
      </c>
      <c r="C135" s="56">
        <v>74.2</v>
      </c>
      <c r="D135" s="58">
        <v>0</v>
      </c>
      <c r="E135" s="145" t="s">
        <v>11</v>
      </c>
      <c r="F135" s="146" t="s">
        <v>11</v>
      </c>
      <c r="G135" s="102" t="s">
        <v>60</v>
      </c>
      <c r="H135" s="201" t="s">
        <v>11</v>
      </c>
      <c r="I135" s="102">
        <v>6</v>
      </c>
      <c r="J135" s="195" t="s">
        <v>11</v>
      </c>
      <c r="K135" s="102">
        <v>0</v>
      </c>
      <c r="L135" s="149" t="s">
        <v>11</v>
      </c>
      <c r="M135" s="149" t="s">
        <v>11</v>
      </c>
      <c r="N135" s="149" t="s">
        <v>11</v>
      </c>
      <c r="O135" s="149" t="s">
        <v>11</v>
      </c>
    </row>
    <row r="136" spans="1:15" ht="14.25" customHeight="1" thickBot="1">
      <c r="A136" s="245"/>
      <c r="B136" s="157" t="s">
        <v>315</v>
      </c>
      <c r="C136" s="22">
        <v>74.2</v>
      </c>
      <c r="D136" s="59">
        <v>0</v>
      </c>
      <c r="E136" s="21"/>
      <c r="F136" s="21"/>
      <c r="G136" s="65"/>
      <c r="H136" s="65"/>
      <c r="I136" s="65"/>
      <c r="J136" s="196">
        <v>3</v>
      </c>
      <c r="K136" s="105">
        <v>9</v>
      </c>
      <c r="L136" s="150">
        <v>24.9</v>
      </c>
      <c r="M136" s="150">
        <v>24.6</v>
      </c>
      <c r="N136" s="150">
        <v>24.7</v>
      </c>
      <c r="O136" s="150">
        <v>0</v>
      </c>
    </row>
    <row r="137" spans="1:15" ht="14.25" customHeight="1" thickTop="1">
      <c r="A137" s="243">
        <v>19</v>
      </c>
      <c r="B137" s="13"/>
      <c r="C137" s="55">
        <v>70.1</v>
      </c>
      <c r="D137" s="57">
        <v>0</v>
      </c>
      <c r="E137" s="141">
        <v>294005</v>
      </c>
      <c r="F137" s="142">
        <v>36221</v>
      </c>
      <c r="G137" s="100" t="s">
        <v>54</v>
      </c>
      <c r="H137" s="199" t="s">
        <v>117</v>
      </c>
      <c r="I137" s="100">
        <v>1</v>
      </c>
      <c r="J137" s="193" t="s">
        <v>237</v>
      </c>
      <c r="K137" s="100">
        <v>3</v>
      </c>
      <c r="L137" s="147">
        <v>8.5</v>
      </c>
      <c r="M137" s="147">
        <v>8.2</v>
      </c>
      <c r="N137" s="147">
        <v>7</v>
      </c>
      <c r="O137" s="147" t="s">
        <v>11</v>
      </c>
    </row>
    <row r="138" spans="1:15" ht="14.25" customHeight="1">
      <c r="A138" s="244"/>
      <c r="B138" s="14" t="s">
        <v>24</v>
      </c>
      <c r="C138" s="56">
        <v>70.1</v>
      </c>
      <c r="D138" s="58">
        <v>0</v>
      </c>
      <c r="E138" s="143">
        <v>294002</v>
      </c>
      <c r="F138" s="144">
        <v>36306</v>
      </c>
      <c r="G138" s="101" t="s">
        <v>54</v>
      </c>
      <c r="H138" s="200" t="s">
        <v>117</v>
      </c>
      <c r="I138" s="101">
        <v>2</v>
      </c>
      <c r="J138" s="194" t="s">
        <v>238</v>
      </c>
      <c r="K138" s="101">
        <v>3</v>
      </c>
      <c r="L138" s="148">
        <v>8.1</v>
      </c>
      <c r="M138" s="148">
        <v>8.5</v>
      </c>
      <c r="N138" s="148">
        <v>7</v>
      </c>
      <c r="O138" s="148" t="s">
        <v>11</v>
      </c>
    </row>
    <row r="139" spans="1:15" ht="14.25" customHeight="1">
      <c r="A139" s="244"/>
      <c r="B139" s="107"/>
      <c r="C139" s="56">
        <v>70.1</v>
      </c>
      <c r="D139" s="58">
        <v>0</v>
      </c>
      <c r="E139" s="143">
        <v>294006</v>
      </c>
      <c r="F139" s="144">
        <v>36340</v>
      </c>
      <c r="G139" s="101" t="s">
        <v>54</v>
      </c>
      <c r="H139" s="200" t="s">
        <v>117</v>
      </c>
      <c r="I139" s="101">
        <v>3</v>
      </c>
      <c r="J139" s="194" t="s">
        <v>239</v>
      </c>
      <c r="K139" s="101">
        <v>3</v>
      </c>
      <c r="L139" s="148">
        <v>7.7</v>
      </c>
      <c r="M139" s="148">
        <v>8.1</v>
      </c>
      <c r="N139" s="148">
        <v>7</v>
      </c>
      <c r="O139" s="148" t="s">
        <v>11</v>
      </c>
    </row>
    <row r="140" spans="1:15" ht="14.25" customHeight="1">
      <c r="A140" s="244"/>
      <c r="B140" s="40" t="s">
        <v>233</v>
      </c>
      <c r="C140" s="66">
        <v>70.1</v>
      </c>
      <c r="D140" s="151">
        <v>0</v>
      </c>
      <c r="E140" s="143" t="s">
        <v>11</v>
      </c>
      <c r="F140" s="144" t="s">
        <v>11</v>
      </c>
      <c r="G140" s="101" t="s">
        <v>60</v>
      </c>
      <c r="H140" s="200" t="s">
        <v>11</v>
      </c>
      <c r="I140" s="101">
        <v>4</v>
      </c>
      <c r="J140" s="194" t="s">
        <v>11</v>
      </c>
      <c r="K140" s="101">
        <v>0</v>
      </c>
      <c r="L140" s="148" t="s">
        <v>11</v>
      </c>
      <c r="M140" s="148" t="s">
        <v>11</v>
      </c>
      <c r="N140" s="148" t="s">
        <v>11</v>
      </c>
      <c r="O140" s="148" t="s">
        <v>11</v>
      </c>
    </row>
    <row r="141" spans="1:15" ht="14.25" customHeight="1">
      <c r="A141" s="244"/>
      <c r="B141" s="155" t="s">
        <v>62</v>
      </c>
      <c r="C141" s="56">
        <v>70.1</v>
      </c>
      <c r="D141" s="58">
        <v>0</v>
      </c>
      <c r="E141" s="143" t="s">
        <v>11</v>
      </c>
      <c r="F141" s="144" t="s">
        <v>11</v>
      </c>
      <c r="G141" s="101" t="s">
        <v>60</v>
      </c>
      <c r="H141" s="200" t="s">
        <v>11</v>
      </c>
      <c r="I141" s="101">
        <v>5</v>
      </c>
      <c r="J141" s="194" t="s">
        <v>11</v>
      </c>
      <c r="K141" s="101">
        <v>0</v>
      </c>
      <c r="L141" s="148" t="s">
        <v>11</v>
      </c>
      <c r="M141" s="148" t="s">
        <v>11</v>
      </c>
      <c r="N141" s="148" t="s">
        <v>11</v>
      </c>
      <c r="O141" s="148" t="s">
        <v>11</v>
      </c>
    </row>
    <row r="142" spans="1:15" ht="14.25" customHeight="1">
      <c r="A142" s="244"/>
      <c r="B142" s="156" t="s">
        <v>11</v>
      </c>
      <c r="C142" s="56">
        <v>70.1</v>
      </c>
      <c r="D142" s="58">
        <v>0</v>
      </c>
      <c r="E142" s="145" t="s">
        <v>11</v>
      </c>
      <c r="F142" s="146" t="s">
        <v>11</v>
      </c>
      <c r="G142" s="102" t="s">
        <v>60</v>
      </c>
      <c r="H142" s="201" t="s">
        <v>11</v>
      </c>
      <c r="I142" s="102">
        <v>6</v>
      </c>
      <c r="J142" s="195" t="s">
        <v>11</v>
      </c>
      <c r="K142" s="102">
        <v>0</v>
      </c>
      <c r="L142" s="149" t="s">
        <v>11</v>
      </c>
      <c r="M142" s="149" t="s">
        <v>11</v>
      </c>
      <c r="N142" s="149" t="s">
        <v>11</v>
      </c>
      <c r="O142" s="149" t="s">
        <v>11</v>
      </c>
    </row>
    <row r="143" spans="1:15" ht="14.25" customHeight="1" thickBot="1">
      <c r="A143" s="245"/>
      <c r="B143" s="157" t="s">
        <v>315</v>
      </c>
      <c r="C143" s="22">
        <v>70.1</v>
      </c>
      <c r="D143" s="59">
        <v>0</v>
      </c>
      <c r="E143" s="21"/>
      <c r="F143" s="21"/>
      <c r="G143" s="65"/>
      <c r="H143" s="65"/>
      <c r="I143" s="65"/>
      <c r="J143" s="196">
        <v>3</v>
      </c>
      <c r="K143" s="105">
        <v>9</v>
      </c>
      <c r="L143" s="150">
        <v>24.3</v>
      </c>
      <c r="M143" s="150">
        <v>24.8</v>
      </c>
      <c r="N143" s="150">
        <v>21</v>
      </c>
      <c r="O143" s="150">
        <v>0</v>
      </c>
    </row>
    <row r="144" spans="1:15" s="38" customFormat="1" ht="13.5" customHeight="1" thickTop="1">
      <c r="A144" s="211"/>
      <c r="B144" s="34"/>
      <c r="C144" s="35"/>
      <c r="D144" s="36"/>
      <c r="E144" s="37"/>
      <c r="F144" s="37"/>
      <c r="G144" s="41"/>
      <c r="H144" s="41"/>
      <c r="I144" s="41"/>
      <c r="J144" s="197">
        <v>70</v>
      </c>
      <c r="K144" s="192"/>
      <c r="L144" s="32"/>
      <c r="M144" s="32"/>
      <c r="N144" s="32"/>
      <c r="O144" s="32"/>
    </row>
    <row r="145" spans="1:11" s="2" customFormat="1" ht="14.25">
      <c r="A145" s="212"/>
      <c r="B145" s="99" t="s">
        <v>28</v>
      </c>
      <c r="C145" s="16"/>
      <c r="D145" s="19"/>
      <c r="E145" s="19"/>
      <c r="F145" s="19"/>
      <c r="G145" s="106"/>
      <c r="H145" s="106"/>
      <c r="I145" s="106"/>
      <c r="J145" s="106"/>
      <c r="K145" s="72"/>
    </row>
  </sheetData>
  <sheetProtection/>
  <mergeCells count="31">
    <mergeCell ref="A67:A73"/>
    <mergeCell ref="A39:A45"/>
    <mergeCell ref="A46:A52"/>
    <mergeCell ref="A53:A59"/>
    <mergeCell ref="A60:A66"/>
    <mergeCell ref="A18:A24"/>
    <mergeCell ref="A25:A31"/>
    <mergeCell ref="A32:A38"/>
    <mergeCell ref="A137:A143"/>
    <mergeCell ref="A109:A115"/>
    <mergeCell ref="A74:A80"/>
    <mergeCell ref="A81:A87"/>
    <mergeCell ref="A102:A108"/>
    <mergeCell ref="A88:A94"/>
    <mergeCell ref="A95:A101"/>
    <mergeCell ref="A116:A122"/>
    <mergeCell ref="A123:A129"/>
    <mergeCell ref="A130:A136"/>
    <mergeCell ref="A2:O2"/>
    <mergeCell ref="A3:O3"/>
    <mergeCell ref="K4:M4"/>
    <mergeCell ref="B8:B9"/>
    <mergeCell ref="G8:G9"/>
    <mergeCell ref="H8:H9"/>
    <mergeCell ref="I8:I9"/>
    <mergeCell ref="J8:J9"/>
    <mergeCell ref="L8:L9"/>
    <mergeCell ref="M8:M9"/>
    <mergeCell ref="N8:N9"/>
    <mergeCell ref="O8:O9"/>
    <mergeCell ref="A11:A17"/>
  </mergeCells>
  <printOptions horizontalCentered="1"/>
  <pageMargins left="0" right="0" top="0" bottom="0.3937007874015748" header="0.984251968503937" footer="0.2362204724409449"/>
  <pageSetup fitToHeight="4" horizontalDpi="360" verticalDpi="360" orientation="landscape" paperSize="9" scale="78" r:id="rId2"/>
  <headerFooter alignWithMargins="0">
    <oddHeader>&amp;R
Pagina &amp;P di &amp;N</oddHeader>
    <oddFooter>&amp;L&amp;8Il Presidente di Giuria
&amp;R&amp;8L'Ufficiale di Gara
( BOLDINI  Mara 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O96"/>
  <sheetViews>
    <sheetView showGridLines="0" zoomScale="75" zoomScaleNormal="75" zoomScalePageLayoutView="0" workbookViewId="0" topLeftCell="A1">
      <pane ySplit="9" topLeftCell="BM25" activePane="bottomLeft" state="frozen"/>
      <selection pane="topLeft" activeCell="K144" sqref="K144"/>
      <selection pane="bottomLeft" activeCell="E32" sqref="E32"/>
    </sheetView>
  </sheetViews>
  <sheetFormatPr defaultColWidth="9.140625" defaultRowHeight="12.75"/>
  <cols>
    <col min="1" max="1" width="6.7109375" style="209" customWidth="1"/>
    <col min="2" max="2" width="35.421875" style="0" customWidth="1"/>
    <col min="3" max="3" width="11.14062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67" t="s">
        <v>49</v>
      </c>
    </row>
    <row r="2" spans="1:15" ht="36.75" customHeight="1">
      <c r="A2" s="246" t="s">
        <v>299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s">
        <v>312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s">
        <v>16</v>
      </c>
      <c r="C4" s="161" t="s">
        <v>300</v>
      </c>
      <c r="J4" s="164" t="s">
        <v>18</v>
      </c>
      <c r="K4" s="249">
        <v>39873</v>
      </c>
      <c r="L4" s="249"/>
      <c r="M4" s="249"/>
      <c r="O4" s="78"/>
    </row>
    <row r="5" spans="1:15" s="12" customFormat="1" ht="12.75" customHeight="1">
      <c r="A5" s="209"/>
      <c r="B5" s="162" t="s">
        <v>17</v>
      </c>
      <c r="C5" s="163" t="s">
        <v>301</v>
      </c>
      <c r="D5" s="71"/>
      <c r="E5" s="71"/>
      <c r="F5" s="165" t="s">
        <v>302</v>
      </c>
      <c r="H5" s="233"/>
      <c r="J5" s="71"/>
      <c r="K5" s="166" t="s">
        <v>298</v>
      </c>
      <c r="L5" s="71"/>
      <c r="O5" s="154"/>
    </row>
    <row r="6" spans="1:15" s="12" customFormat="1" ht="15.75" customHeight="1">
      <c r="A6" s="209"/>
      <c r="C6" s="71"/>
      <c r="D6" s="71"/>
      <c r="E6" s="71"/>
      <c r="F6" s="71"/>
      <c r="H6" s="233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234"/>
      <c r="I7" s="73"/>
      <c r="L7" s="73"/>
      <c r="M7" s="73"/>
      <c r="N7" s="73"/>
      <c r="O7" s="73"/>
    </row>
    <row r="8" spans="1:15" s="4" customFormat="1" ht="16.5" customHeight="1" thickTop="1">
      <c r="A8" s="108" t="s">
        <v>7</v>
      </c>
      <c r="B8" s="250" t="s">
        <v>29</v>
      </c>
      <c r="C8" s="110" t="s">
        <v>2</v>
      </c>
      <c r="D8" s="112" t="s">
        <v>12</v>
      </c>
      <c r="E8" s="114" t="s">
        <v>46</v>
      </c>
      <c r="F8" s="114" t="s">
        <v>42</v>
      </c>
      <c r="G8" s="252" t="s">
        <v>13</v>
      </c>
      <c r="H8" s="254" t="s">
        <v>55</v>
      </c>
      <c r="I8" s="255" t="s">
        <v>50</v>
      </c>
      <c r="J8" s="257" t="s">
        <v>3</v>
      </c>
      <c r="K8" s="103" t="s">
        <v>26</v>
      </c>
      <c r="L8" s="241" t="s">
        <v>37</v>
      </c>
      <c r="M8" s="241" t="s">
        <v>10</v>
      </c>
      <c r="N8" s="241" t="s">
        <v>45</v>
      </c>
      <c r="O8" s="241" t="s">
        <v>9</v>
      </c>
    </row>
    <row r="9" spans="1:15" s="4" customFormat="1" ht="16.5" customHeight="1" thickBot="1">
      <c r="A9" s="109" t="s">
        <v>8</v>
      </c>
      <c r="B9" s="251"/>
      <c r="C9" s="111" t="s">
        <v>6</v>
      </c>
      <c r="D9" s="113" t="s">
        <v>30</v>
      </c>
      <c r="E9" s="115" t="s">
        <v>44</v>
      </c>
      <c r="F9" s="115" t="s">
        <v>43</v>
      </c>
      <c r="G9" s="253"/>
      <c r="H9" s="258"/>
      <c r="I9" s="256"/>
      <c r="J9" s="251"/>
      <c r="K9" s="104" t="s">
        <v>27</v>
      </c>
      <c r="L9" s="242"/>
      <c r="M9" s="242"/>
      <c r="N9" s="242"/>
      <c r="O9" s="242"/>
    </row>
    <row r="10" spans="1:15" s="11" customFormat="1" ht="5.25" customHeight="1" thickBot="1" thickTop="1">
      <c r="A10" s="210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v>94.35</v>
      </c>
      <c r="D11" s="57">
        <v>0</v>
      </c>
      <c r="E11" s="141">
        <v>185650</v>
      </c>
      <c r="F11" s="142">
        <v>35406</v>
      </c>
      <c r="G11" s="100" t="s">
        <v>54</v>
      </c>
      <c r="H11" s="100" t="s">
        <v>136</v>
      </c>
      <c r="I11" s="100">
        <v>1</v>
      </c>
      <c r="J11" s="193" t="s">
        <v>135</v>
      </c>
      <c r="K11" s="100">
        <v>4</v>
      </c>
      <c r="L11" s="147">
        <v>10.4</v>
      </c>
      <c r="M11" s="147">
        <v>10.3</v>
      </c>
      <c r="N11" s="147">
        <v>10.8</v>
      </c>
      <c r="O11" s="147">
        <v>10.2</v>
      </c>
    </row>
    <row r="12" spans="1:15" ht="14.25" customHeight="1">
      <c r="A12" s="244"/>
      <c r="B12" s="14" t="s">
        <v>24</v>
      </c>
      <c r="C12" s="56">
        <v>94.35</v>
      </c>
      <c r="D12" s="58">
        <v>0</v>
      </c>
      <c r="E12" s="143">
        <v>185636</v>
      </c>
      <c r="F12" s="144">
        <v>35623</v>
      </c>
      <c r="G12" s="101" t="s">
        <v>54</v>
      </c>
      <c r="H12" s="235" t="s">
        <v>136</v>
      </c>
      <c r="I12" s="101">
        <v>2</v>
      </c>
      <c r="J12" s="194" t="s">
        <v>138</v>
      </c>
      <c r="K12" s="101">
        <v>4</v>
      </c>
      <c r="L12" s="148">
        <v>9.9</v>
      </c>
      <c r="M12" s="148">
        <v>10.8</v>
      </c>
      <c r="N12" s="148">
        <v>10.5</v>
      </c>
      <c r="O12" s="148">
        <v>10.3</v>
      </c>
    </row>
    <row r="13" spans="1:15" ht="14.25" customHeight="1">
      <c r="A13" s="244"/>
      <c r="B13" s="107"/>
      <c r="C13" s="56">
        <v>94.35</v>
      </c>
      <c r="D13" s="58">
        <v>0</v>
      </c>
      <c r="E13" s="143">
        <v>249209</v>
      </c>
      <c r="F13" s="144">
        <v>35435</v>
      </c>
      <c r="G13" s="101" t="s">
        <v>54</v>
      </c>
      <c r="H13" s="101" t="s">
        <v>136</v>
      </c>
      <c r="I13" s="101">
        <v>3</v>
      </c>
      <c r="J13" s="194" t="s">
        <v>142</v>
      </c>
      <c r="K13" s="101">
        <v>4</v>
      </c>
      <c r="L13" s="148">
        <v>10.1</v>
      </c>
      <c r="M13" s="148">
        <v>10.45</v>
      </c>
      <c r="N13" s="148">
        <v>10.6</v>
      </c>
      <c r="O13" s="148">
        <v>10.4</v>
      </c>
    </row>
    <row r="14" spans="1:15" ht="14.25" customHeight="1">
      <c r="A14" s="244"/>
      <c r="B14" s="40" t="s">
        <v>114</v>
      </c>
      <c r="C14" s="66">
        <v>94.35</v>
      </c>
      <c r="D14" s="151">
        <v>0</v>
      </c>
      <c r="E14" s="143" t="s">
        <v>11</v>
      </c>
      <c r="F14" s="144" t="s">
        <v>11</v>
      </c>
      <c r="G14" s="101" t="s">
        <v>60</v>
      </c>
      <c r="H14" s="101" t="s">
        <v>11</v>
      </c>
      <c r="I14" s="101">
        <v>4</v>
      </c>
      <c r="J14" s="194" t="s">
        <v>11</v>
      </c>
      <c r="K14" s="101">
        <v>0</v>
      </c>
      <c r="L14" s="148" t="s">
        <v>11</v>
      </c>
      <c r="M14" s="148" t="s">
        <v>11</v>
      </c>
      <c r="N14" s="148" t="s">
        <v>11</v>
      </c>
      <c r="O14" s="148" t="s">
        <v>11</v>
      </c>
    </row>
    <row r="15" spans="1:15" ht="14.25" customHeight="1">
      <c r="A15" s="244"/>
      <c r="B15" s="155" t="s">
        <v>68</v>
      </c>
      <c r="C15" s="56">
        <v>94.35</v>
      </c>
      <c r="D15" s="58">
        <v>0</v>
      </c>
      <c r="E15" s="143" t="s">
        <v>11</v>
      </c>
      <c r="F15" s="144" t="s">
        <v>11</v>
      </c>
      <c r="G15" s="101" t="s">
        <v>60</v>
      </c>
      <c r="H15" s="101" t="s">
        <v>11</v>
      </c>
      <c r="I15" s="101">
        <v>5</v>
      </c>
      <c r="J15" s="194" t="s">
        <v>11</v>
      </c>
      <c r="K15" s="101"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">
        <v>115</v>
      </c>
      <c r="C16" s="56">
        <v>94.35</v>
      </c>
      <c r="D16" s="58">
        <v>0</v>
      </c>
      <c r="E16" s="145" t="s">
        <v>11</v>
      </c>
      <c r="F16" s="146" t="s">
        <v>11</v>
      </c>
      <c r="G16" s="102" t="s">
        <v>60</v>
      </c>
      <c r="H16" s="102" t="s">
        <v>11</v>
      </c>
      <c r="I16" s="102">
        <v>6</v>
      </c>
      <c r="J16" s="195" t="s">
        <v>11</v>
      </c>
      <c r="K16" s="102"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">
        <v>313</v>
      </c>
      <c r="C17" s="22">
        <v>94.35</v>
      </c>
      <c r="D17" s="59">
        <v>0</v>
      </c>
      <c r="E17" s="21"/>
      <c r="F17" s="21"/>
      <c r="G17" s="65"/>
      <c r="H17" s="65"/>
      <c r="I17" s="65"/>
      <c r="J17" s="196">
        <v>3</v>
      </c>
      <c r="K17" s="105">
        <v>12</v>
      </c>
      <c r="L17" s="150">
        <v>30.4</v>
      </c>
      <c r="M17" s="150">
        <v>31.55</v>
      </c>
      <c r="N17" s="150">
        <v>31.9</v>
      </c>
      <c r="O17" s="150">
        <v>30.9</v>
      </c>
    </row>
    <row r="18" spans="1:15" ht="14.25" customHeight="1" thickTop="1">
      <c r="A18" s="243">
        <v>2</v>
      </c>
      <c r="B18" s="13"/>
      <c r="C18" s="55">
        <v>94.05</v>
      </c>
      <c r="D18" s="57">
        <v>0</v>
      </c>
      <c r="E18" s="141">
        <v>286918</v>
      </c>
      <c r="F18" s="142">
        <v>35129</v>
      </c>
      <c r="G18" s="100" t="s">
        <v>54</v>
      </c>
      <c r="H18" s="100" t="s">
        <v>136</v>
      </c>
      <c r="I18" s="100">
        <v>1</v>
      </c>
      <c r="J18" s="193" t="s">
        <v>211</v>
      </c>
      <c r="K18" s="100">
        <v>4</v>
      </c>
      <c r="L18" s="147">
        <v>10.5</v>
      </c>
      <c r="M18" s="147">
        <v>10.3</v>
      </c>
      <c r="N18" s="147">
        <v>10.4</v>
      </c>
      <c r="O18" s="147">
        <v>10.6</v>
      </c>
    </row>
    <row r="19" spans="1:15" ht="14.25" customHeight="1">
      <c r="A19" s="244"/>
      <c r="B19" s="14" t="s">
        <v>24</v>
      </c>
      <c r="C19" s="56">
        <v>94.05</v>
      </c>
      <c r="D19" s="58">
        <v>0</v>
      </c>
      <c r="E19" s="143">
        <v>286922</v>
      </c>
      <c r="F19" s="144">
        <v>35669</v>
      </c>
      <c r="G19" s="101" t="s">
        <v>54</v>
      </c>
      <c r="H19" s="235" t="s">
        <v>136</v>
      </c>
      <c r="I19" s="101">
        <v>2</v>
      </c>
      <c r="J19" s="194" t="s">
        <v>212</v>
      </c>
      <c r="K19" s="101">
        <v>4</v>
      </c>
      <c r="L19" s="148">
        <v>10.3</v>
      </c>
      <c r="M19" s="148">
        <v>10.5</v>
      </c>
      <c r="N19" s="148">
        <v>10.7</v>
      </c>
      <c r="O19" s="148">
        <v>10.4</v>
      </c>
    </row>
    <row r="20" spans="1:15" ht="14.25" customHeight="1">
      <c r="A20" s="244"/>
      <c r="B20" s="107"/>
      <c r="C20" s="56">
        <v>94.05</v>
      </c>
      <c r="D20" s="58">
        <v>0</v>
      </c>
      <c r="E20" s="143">
        <v>286919</v>
      </c>
      <c r="F20" s="144">
        <v>35305</v>
      </c>
      <c r="G20" s="101" t="s">
        <v>54</v>
      </c>
      <c r="H20" s="101" t="s">
        <v>136</v>
      </c>
      <c r="I20" s="101">
        <v>3</v>
      </c>
      <c r="J20" s="194" t="s">
        <v>213</v>
      </c>
      <c r="K20" s="101">
        <v>4</v>
      </c>
      <c r="L20" s="148">
        <v>9.9</v>
      </c>
      <c r="M20" s="148">
        <v>9.95</v>
      </c>
      <c r="N20" s="148">
        <v>10.8</v>
      </c>
      <c r="O20" s="148">
        <v>10.4</v>
      </c>
    </row>
    <row r="21" spans="1:15" ht="14.25" customHeight="1">
      <c r="A21" s="244"/>
      <c r="B21" s="40" t="s">
        <v>59</v>
      </c>
      <c r="C21" s="66">
        <v>94.05</v>
      </c>
      <c r="D21" s="151">
        <v>0</v>
      </c>
      <c r="E21" s="143" t="s">
        <v>11</v>
      </c>
      <c r="F21" s="144" t="s">
        <v>11</v>
      </c>
      <c r="G21" s="101" t="s">
        <v>60</v>
      </c>
      <c r="H21" s="101" t="s">
        <v>11</v>
      </c>
      <c r="I21" s="101">
        <v>4</v>
      </c>
      <c r="J21" s="194" t="s">
        <v>11</v>
      </c>
      <c r="K21" s="101">
        <v>0</v>
      </c>
      <c r="L21" s="148" t="s">
        <v>11</v>
      </c>
      <c r="M21" s="148" t="s">
        <v>11</v>
      </c>
      <c r="N21" s="148" t="s">
        <v>11</v>
      </c>
      <c r="O21" s="148" t="s">
        <v>11</v>
      </c>
    </row>
    <row r="22" spans="1:15" ht="14.25" customHeight="1">
      <c r="A22" s="244"/>
      <c r="B22" s="155" t="s">
        <v>62</v>
      </c>
      <c r="C22" s="56">
        <v>94.05</v>
      </c>
      <c r="D22" s="58">
        <v>0</v>
      </c>
      <c r="E22" s="143" t="s">
        <v>11</v>
      </c>
      <c r="F22" s="144" t="s">
        <v>11</v>
      </c>
      <c r="G22" s="101" t="s">
        <v>60</v>
      </c>
      <c r="H22" s="101" t="s">
        <v>11</v>
      </c>
      <c r="I22" s="101">
        <v>5</v>
      </c>
      <c r="J22" s="194" t="s">
        <v>11</v>
      </c>
      <c r="K22" s="101"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">
        <v>67</v>
      </c>
      <c r="C23" s="56">
        <v>94.05</v>
      </c>
      <c r="D23" s="58">
        <v>0</v>
      </c>
      <c r="E23" s="145" t="s">
        <v>11</v>
      </c>
      <c r="F23" s="146" t="s">
        <v>11</v>
      </c>
      <c r="G23" s="102" t="s">
        <v>60</v>
      </c>
      <c r="H23" s="102" t="s">
        <v>11</v>
      </c>
      <c r="I23" s="102">
        <v>6</v>
      </c>
      <c r="J23" s="195" t="s">
        <v>11</v>
      </c>
      <c r="K23" s="102"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">
        <v>316</v>
      </c>
      <c r="C24" s="22">
        <v>94.05</v>
      </c>
      <c r="D24" s="59">
        <v>0</v>
      </c>
      <c r="E24" s="21"/>
      <c r="F24" s="21"/>
      <c r="G24" s="65"/>
      <c r="H24" s="65"/>
      <c r="I24" s="65"/>
      <c r="J24" s="196">
        <v>3</v>
      </c>
      <c r="K24" s="105">
        <v>12</v>
      </c>
      <c r="L24" s="150">
        <v>30.7</v>
      </c>
      <c r="M24" s="150">
        <v>30.75</v>
      </c>
      <c r="N24" s="150">
        <v>31.9</v>
      </c>
      <c r="O24" s="150">
        <v>31.4</v>
      </c>
    </row>
    <row r="25" spans="1:15" ht="14.25" customHeight="1" thickTop="1">
      <c r="A25" s="243">
        <v>3</v>
      </c>
      <c r="B25" s="13"/>
      <c r="C25" s="55">
        <v>94</v>
      </c>
      <c r="D25" s="57">
        <v>0</v>
      </c>
      <c r="E25" s="141">
        <v>185630</v>
      </c>
      <c r="F25" s="142">
        <v>35451</v>
      </c>
      <c r="G25" s="100" t="s">
        <v>54</v>
      </c>
      <c r="H25" s="100" t="s">
        <v>136</v>
      </c>
      <c r="I25" s="100">
        <v>1</v>
      </c>
      <c r="J25" s="193" t="s">
        <v>305</v>
      </c>
      <c r="K25" s="100">
        <v>3</v>
      </c>
      <c r="L25" s="147">
        <v>10</v>
      </c>
      <c r="M25" s="147">
        <v>10.2</v>
      </c>
      <c r="N25" s="147">
        <v>10.4</v>
      </c>
      <c r="O25" s="147" t="s">
        <v>11</v>
      </c>
    </row>
    <row r="26" spans="1:15" ht="14.25" customHeight="1">
      <c r="A26" s="244"/>
      <c r="B26" s="14" t="s">
        <v>24</v>
      </c>
      <c r="C26" s="56">
        <v>94</v>
      </c>
      <c r="D26" s="58">
        <v>0</v>
      </c>
      <c r="E26" s="143">
        <v>165268</v>
      </c>
      <c r="F26" s="144">
        <v>35693</v>
      </c>
      <c r="G26" s="101" t="s">
        <v>54</v>
      </c>
      <c r="H26" s="235" t="s">
        <v>136</v>
      </c>
      <c r="I26" s="101">
        <v>2</v>
      </c>
      <c r="J26" s="194" t="s">
        <v>143</v>
      </c>
      <c r="K26" s="101">
        <v>3</v>
      </c>
      <c r="L26" s="148">
        <v>10.4</v>
      </c>
      <c r="M26" s="148" t="s">
        <v>11</v>
      </c>
      <c r="N26" s="148">
        <v>10.7</v>
      </c>
      <c r="O26" s="148">
        <v>10.6</v>
      </c>
    </row>
    <row r="27" spans="1:15" ht="14.25" customHeight="1">
      <c r="A27" s="244"/>
      <c r="B27" s="107"/>
      <c r="C27" s="56">
        <v>94</v>
      </c>
      <c r="D27" s="58">
        <v>0</v>
      </c>
      <c r="E27" s="143">
        <v>165273</v>
      </c>
      <c r="F27" s="144">
        <v>35771</v>
      </c>
      <c r="G27" s="101" t="s">
        <v>54</v>
      </c>
      <c r="H27" s="101" t="s">
        <v>136</v>
      </c>
      <c r="I27" s="101">
        <v>3</v>
      </c>
      <c r="J27" s="194" t="s">
        <v>144</v>
      </c>
      <c r="K27" s="101">
        <v>2</v>
      </c>
      <c r="L27" s="148" t="s">
        <v>11</v>
      </c>
      <c r="M27" s="148">
        <v>9.9</v>
      </c>
      <c r="N27" s="148" t="s">
        <v>11</v>
      </c>
      <c r="O27" s="148">
        <v>10.5</v>
      </c>
    </row>
    <row r="28" spans="1:15" ht="14.25" customHeight="1">
      <c r="A28" s="244"/>
      <c r="B28" s="40" t="s">
        <v>114</v>
      </c>
      <c r="C28" s="66">
        <v>94</v>
      </c>
      <c r="D28" s="151">
        <v>0</v>
      </c>
      <c r="E28" s="143">
        <v>248167</v>
      </c>
      <c r="F28" s="144">
        <v>35741</v>
      </c>
      <c r="G28" s="101" t="s">
        <v>54</v>
      </c>
      <c r="H28" s="101" t="s">
        <v>136</v>
      </c>
      <c r="I28" s="101">
        <v>4</v>
      </c>
      <c r="J28" s="194" t="s">
        <v>145</v>
      </c>
      <c r="K28" s="101">
        <v>2</v>
      </c>
      <c r="L28" s="148">
        <v>9.6</v>
      </c>
      <c r="M28" s="148" t="s">
        <v>11</v>
      </c>
      <c r="N28" s="148">
        <v>10.6</v>
      </c>
      <c r="O28" s="148" t="s">
        <v>11</v>
      </c>
    </row>
    <row r="29" spans="1:15" ht="14.25" customHeight="1">
      <c r="A29" s="244"/>
      <c r="B29" s="155" t="s">
        <v>36</v>
      </c>
      <c r="C29" s="56">
        <v>94</v>
      </c>
      <c r="D29" s="58">
        <v>0</v>
      </c>
      <c r="E29" s="143">
        <v>129349</v>
      </c>
      <c r="F29" s="144">
        <v>35685</v>
      </c>
      <c r="G29" s="101" t="s">
        <v>54</v>
      </c>
      <c r="H29" s="101" t="s">
        <v>136</v>
      </c>
      <c r="I29" s="101">
        <v>5</v>
      </c>
      <c r="J29" s="194" t="s">
        <v>146</v>
      </c>
      <c r="K29" s="101">
        <v>2</v>
      </c>
      <c r="L29" s="148" t="s">
        <v>11</v>
      </c>
      <c r="M29" s="148">
        <v>10.7</v>
      </c>
      <c r="N29" s="148" t="s">
        <v>11</v>
      </c>
      <c r="O29" s="148">
        <v>10.4</v>
      </c>
    </row>
    <row r="30" spans="1:15" ht="14.25" customHeight="1">
      <c r="A30" s="244"/>
      <c r="B30" s="156" t="s">
        <v>115</v>
      </c>
      <c r="C30" s="56">
        <v>94</v>
      </c>
      <c r="D30" s="58">
        <v>0</v>
      </c>
      <c r="E30" s="145" t="s">
        <v>11</v>
      </c>
      <c r="F30" s="146" t="s">
        <v>32</v>
      </c>
      <c r="G30" s="102" t="s">
        <v>60</v>
      </c>
      <c r="H30" s="102" t="s">
        <v>11</v>
      </c>
      <c r="I30" s="102">
        <v>6</v>
      </c>
      <c r="J30" s="195" t="s">
        <v>11</v>
      </c>
      <c r="K30" s="102"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">
        <v>313</v>
      </c>
      <c r="C31" s="22">
        <v>94</v>
      </c>
      <c r="D31" s="59">
        <v>0</v>
      </c>
      <c r="E31" s="21"/>
      <c r="F31" s="21"/>
      <c r="G31" s="65"/>
      <c r="H31" s="65"/>
      <c r="I31" s="65"/>
      <c r="J31" s="196">
        <v>5</v>
      </c>
      <c r="K31" s="105">
        <v>12</v>
      </c>
      <c r="L31" s="150">
        <v>30</v>
      </c>
      <c r="M31" s="150">
        <v>30.8</v>
      </c>
      <c r="N31" s="150">
        <v>31.7</v>
      </c>
      <c r="O31" s="150">
        <v>31.5</v>
      </c>
    </row>
    <row r="32" spans="1:15" ht="14.25" customHeight="1" thickTop="1">
      <c r="A32" s="243">
        <v>4</v>
      </c>
      <c r="B32" s="13"/>
      <c r="C32" s="55">
        <v>93.55</v>
      </c>
      <c r="D32" s="57">
        <v>0</v>
      </c>
      <c r="E32" s="141">
        <v>129228</v>
      </c>
      <c r="F32" s="142">
        <v>35208</v>
      </c>
      <c r="G32" s="100" t="s">
        <v>54</v>
      </c>
      <c r="H32" s="100" t="s">
        <v>136</v>
      </c>
      <c r="I32" s="100">
        <v>1</v>
      </c>
      <c r="J32" s="193" t="s">
        <v>196</v>
      </c>
      <c r="K32" s="100">
        <v>4</v>
      </c>
      <c r="L32" s="147">
        <v>10.4</v>
      </c>
      <c r="M32" s="147">
        <v>10.6</v>
      </c>
      <c r="N32" s="147">
        <v>10.3</v>
      </c>
      <c r="O32" s="147">
        <v>10.2</v>
      </c>
    </row>
    <row r="33" spans="1:15" ht="14.25" customHeight="1">
      <c r="A33" s="244"/>
      <c r="B33" s="14" t="s">
        <v>24</v>
      </c>
      <c r="C33" s="56">
        <v>93.55</v>
      </c>
      <c r="D33" s="58">
        <v>0</v>
      </c>
      <c r="E33" s="143">
        <v>129187</v>
      </c>
      <c r="F33" s="144">
        <v>35116</v>
      </c>
      <c r="G33" s="101" t="s">
        <v>54</v>
      </c>
      <c r="H33" s="235" t="s">
        <v>136</v>
      </c>
      <c r="I33" s="101">
        <v>2</v>
      </c>
      <c r="J33" s="194" t="s">
        <v>197</v>
      </c>
      <c r="K33" s="101">
        <v>2</v>
      </c>
      <c r="L33" s="148">
        <v>10.2</v>
      </c>
      <c r="M33" s="148">
        <v>10.35</v>
      </c>
      <c r="N33" s="148" t="s">
        <v>11</v>
      </c>
      <c r="O33" s="148" t="s">
        <v>11</v>
      </c>
    </row>
    <row r="34" spans="1:15" ht="14.25" customHeight="1">
      <c r="A34" s="244"/>
      <c r="B34" s="107"/>
      <c r="C34" s="56">
        <v>93.55</v>
      </c>
      <c r="D34" s="58">
        <v>0</v>
      </c>
      <c r="E34" s="143">
        <v>76386</v>
      </c>
      <c r="F34" s="144">
        <v>35214</v>
      </c>
      <c r="G34" s="101" t="s">
        <v>54</v>
      </c>
      <c r="H34" s="101" t="s">
        <v>136</v>
      </c>
      <c r="I34" s="101">
        <v>3</v>
      </c>
      <c r="J34" s="194" t="s">
        <v>198</v>
      </c>
      <c r="K34" s="101">
        <v>1</v>
      </c>
      <c r="L34" s="148" t="s">
        <v>11</v>
      </c>
      <c r="M34" s="148">
        <v>9.9</v>
      </c>
      <c r="N34" s="148" t="s">
        <v>11</v>
      </c>
      <c r="O34" s="148" t="s">
        <v>11</v>
      </c>
    </row>
    <row r="35" spans="1:15" ht="14.25" customHeight="1">
      <c r="A35" s="244"/>
      <c r="B35" s="40" t="s">
        <v>178</v>
      </c>
      <c r="C35" s="66">
        <v>93.55</v>
      </c>
      <c r="D35" s="151">
        <v>0</v>
      </c>
      <c r="E35" s="143">
        <v>76378</v>
      </c>
      <c r="F35" s="144">
        <v>35073</v>
      </c>
      <c r="G35" s="101" t="s">
        <v>54</v>
      </c>
      <c r="H35" s="101" t="s">
        <v>136</v>
      </c>
      <c r="I35" s="101">
        <v>4</v>
      </c>
      <c r="J35" s="194" t="s">
        <v>199</v>
      </c>
      <c r="K35" s="101">
        <v>2</v>
      </c>
      <c r="L35" s="148" t="s">
        <v>11</v>
      </c>
      <c r="M35" s="148" t="s">
        <v>11</v>
      </c>
      <c r="N35" s="148">
        <v>10.2</v>
      </c>
      <c r="O35" s="148">
        <v>10.6</v>
      </c>
    </row>
    <row r="36" spans="1:15" ht="14.25" customHeight="1">
      <c r="A36" s="244"/>
      <c r="B36" s="155" t="s">
        <v>62</v>
      </c>
      <c r="C36" s="56">
        <v>93.55</v>
      </c>
      <c r="D36" s="58">
        <v>0</v>
      </c>
      <c r="E36" s="143">
        <v>81468</v>
      </c>
      <c r="F36" s="144">
        <v>34742</v>
      </c>
      <c r="G36" s="101" t="s">
        <v>54</v>
      </c>
      <c r="H36" s="101" t="s">
        <v>136</v>
      </c>
      <c r="I36" s="101">
        <v>5</v>
      </c>
      <c r="J36" s="194" t="s">
        <v>200</v>
      </c>
      <c r="K36" s="101">
        <v>3</v>
      </c>
      <c r="L36" s="148">
        <v>9.8</v>
      </c>
      <c r="M36" s="148" t="s">
        <v>11</v>
      </c>
      <c r="N36" s="148">
        <v>10.8</v>
      </c>
      <c r="O36" s="148">
        <v>10.6</v>
      </c>
    </row>
    <row r="37" spans="1:15" ht="14.25" customHeight="1">
      <c r="A37" s="244"/>
      <c r="B37" s="156" t="s">
        <v>179</v>
      </c>
      <c r="C37" s="56">
        <v>93.55</v>
      </c>
      <c r="D37" s="58">
        <v>0</v>
      </c>
      <c r="E37" s="145" t="s">
        <v>11</v>
      </c>
      <c r="F37" s="146" t="s">
        <v>32</v>
      </c>
      <c r="G37" s="102" t="s">
        <v>60</v>
      </c>
      <c r="H37" s="102" t="s">
        <v>11</v>
      </c>
      <c r="I37" s="102">
        <v>6</v>
      </c>
      <c r="J37" s="195" t="s">
        <v>11</v>
      </c>
      <c r="K37" s="102"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">
        <v>314</v>
      </c>
      <c r="C38" s="22">
        <v>93.55</v>
      </c>
      <c r="D38" s="59">
        <v>0</v>
      </c>
      <c r="E38" s="21"/>
      <c r="F38" s="21"/>
      <c r="G38" s="65"/>
      <c r="H38" s="65"/>
      <c r="I38" s="65"/>
      <c r="J38" s="196">
        <v>5</v>
      </c>
      <c r="K38" s="105">
        <v>12</v>
      </c>
      <c r="L38" s="150">
        <v>30.4</v>
      </c>
      <c r="M38" s="150">
        <v>30.85</v>
      </c>
      <c r="N38" s="150">
        <v>31.3</v>
      </c>
      <c r="O38" s="150">
        <v>31.4</v>
      </c>
    </row>
    <row r="39" spans="1:15" ht="14.25" customHeight="1" thickTop="1">
      <c r="A39" s="243">
        <v>5</v>
      </c>
      <c r="B39" s="13"/>
      <c r="C39" s="55">
        <v>93.15</v>
      </c>
      <c r="D39" s="57">
        <v>0</v>
      </c>
      <c r="E39" s="141">
        <v>284918</v>
      </c>
      <c r="F39" s="142">
        <v>35640</v>
      </c>
      <c r="G39" s="100" t="s">
        <v>54</v>
      </c>
      <c r="H39" s="100" t="s">
        <v>136</v>
      </c>
      <c r="I39" s="100">
        <v>1</v>
      </c>
      <c r="J39" s="193" t="s">
        <v>140</v>
      </c>
      <c r="K39" s="100">
        <v>1</v>
      </c>
      <c r="L39" s="147">
        <v>10.1</v>
      </c>
      <c r="M39" s="147" t="s">
        <v>11</v>
      </c>
      <c r="N39" s="147" t="s">
        <v>11</v>
      </c>
      <c r="O39" s="147" t="s">
        <v>11</v>
      </c>
    </row>
    <row r="40" spans="1:15" ht="14.25" customHeight="1">
      <c r="A40" s="244"/>
      <c r="B40" s="14" t="s">
        <v>24</v>
      </c>
      <c r="C40" s="56">
        <v>93.15</v>
      </c>
      <c r="D40" s="58">
        <v>0</v>
      </c>
      <c r="E40" s="143">
        <v>185633</v>
      </c>
      <c r="F40" s="144">
        <v>35398</v>
      </c>
      <c r="G40" s="101" t="s">
        <v>54</v>
      </c>
      <c r="H40" s="235" t="s">
        <v>136</v>
      </c>
      <c r="I40" s="101">
        <v>2</v>
      </c>
      <c r="J40" s="194" t="s">
        <v>141</v>
      </c>
      <c r="K40" s="101">
        <v>4</v>
      </c>
      <c r="L40" s="148">
        <v>10.3</v>
      </c>
      <c r="M40" s="148">
        <v>10.3</v>
      </c>
      <c r="N40" s="148">
        <v>10</v>
      </c>
      <c r="O40" s="148">
        <v>10.6</v>
      </c>
    </row>
    <row r="41" spans="1:15" ht="14.25" customHeight="1">
      <c r="A41" s="244"/>
      <c r="B41" s="107"/>
      <c r="C41" s="56">
        <v>93.15</v>
      </c>
      <c r="D41" s="58">
        <v>0</v>
      </c>
      <c r="E41" s="143">
        <v>248205</v>
      </c>
      <c r="F41" s="144">
        <v>35222</v>
      </c>
      <c r="G41" s="101" t="s">
        <v>54</v>
      </c>
      <c r="H41" s="101" t="s">
        <v>136</v>
      </c>
      <c r="I41" s="101">
        <v>3</v>
      </c>
      <c r="J41" s="194" t="s">
        <v>139</v>
      </c>
      <c r="K41" s="101">
        <v>2</v>
      </c>
      <c r="L41" s="148">
        <v>10.2</v>
      </c>
      <c r="M41" s="148">
        <v>10.3</v>
      </c>
      <c r="N41" s="148" t="s">
        <v>11</v>
      </c>
      <c r="O41" s="148" t="s">
        <v>11</v>
      </c>
    </row>
    <row r="42" spans="1:15" ht="14.25" customHeight="1">
      <c r="A42" s="244"/>
      <c r="B42" s="40" t="s">
        <v>114</v>
      </c>
      <c r="C42" s="66">
        <v>93.15</v>
      </c>
      <c r="D42" s="151">
        <v>0</v>
      </c>
      <c r="E42" s="143">
        <v>249296</v>
      </c>
      <c r="F42" s="144">
        <v>35491</v>
      </c>
      <c r="G42" s="101" t="s">
        <v>54</v>
      </c>
      <c r="H42" s="101" t="s">
        <v>136</v>
      </c>
      <c r="I42" s="101">
        <v>4</v>
      </c>
      <c r="J42" s="194" t="s">
        <v>308</v>
      </c>
      <c r="K42" s="101">
        <v>3</v>
      </c>
      <c r="L42" s="148" t="s">
        <v>11</v>
      </c>
      <c r="M42" s="148">
        <v>10.45</v>
      </c>
      <c r="N42" s="148">
        <v>10.3</v>
      </c>
      <c r="O42" s="148">
        <v>10.3</v>
      </c>
    </row>
    <row r="43" spans="1:15" ht="14.25" customHeight="1">
      <c r="A43" s="244"/>
      <c r="B43" s="155" t="s">
        <v>62</v>
      </c>
      <c r="C43" s="56">
        <v>93.15</v>
      </c>
      <c r="D43" s="58">
        <v>0</v>
      </c>
      <c r="E43" s="143">
        <v>165256</v>
      </c>
      <c r="F43" s="144">
        <v>35300</v>
      </c>
      <c r="G43" s="101" t="s">
        <v>54</v>
      </c>
      <c r="H43" s="101" t="s">
        <v>136</v>
      </c>
      <c r="I43" s="101">
        <v>5</v>
      </c>
      <c r="J43" s="194" t="s">
        <v>137</v>
      </c>
      <c r="K43" s="101">
        <v>2</v>
      </c>
      <c r="L43" s="148" t="s">
        <v>11</v>
      </c>
      <c r="M43" s="148" t="s">
        <v>11</v>
      </c>
      <c r="N43" s="148">
        <v>10.3</v>
      </c>
      <c r="O43" s="148">
        <v>10.6</v>
      </c>
    </row>
    <row r="44" spans="1:15" ht="14.25" customHeight="1">
      <c r="A44" s="244"/>
      <c r="B44" s="156" t="s">
        <v>115</v>
      </c>
      <c r="C44" s="56">
        <v>93.15</v>
      </c>
      <c r="D44" s="58">
        <v>0</v>
      </c>
      <c r="E44" s="145" t="s">
        <v>11</v>
      </c>
      <c r="F44" s="146" t="s">
        <v>11</v>
      </c>
      <c r="G44" s="102" t="s">
        <v>60</v>
      </c>
      <c r="H44" s="102" t="s">
        <v>11</v>
      </c>
      <c r="I44" s="102">
        <v>6</v>
      </c>
      <c r="J44" s="195" t="s">
        <v>11</v>
      </c>
      <c r="K44" s="102">
        <v>0</v>
      </c>
      <c r="L44" s="149" t="s">
        <v>11</v>
      </c>
      <c r="M44" s="149" t="s">
        <v>11</v>
      </c>
      <c r="N44" s="149" t="s">
        <v>11</v>
      </c>
      <c r="O44" s="149" t="s">
        <v>11</v>
      </c>
    </row>
    <row r="45" spans="1:15" ht="14.25" customHeight="1" thickBot="1">
      <c r="A45" s="245"/>
      <c r="B45" s="157" t="s">
        <v>313</v>
      </c>
      <c r="C45" s="22">
        <v>93.15</v>
      </c>
      <c r="D45" s="59">
        <v>0</v>
      </c>
      <c r="E45" s="21"/>
      <c r="F45" s="21"/>
      <c r="G45" s="65"/>
      <c r="H45" s="65"/>
      <c r="I45" s="65"/>
      <c r="J45" s="196">
        <v>5</v>
      </c>
      <c r="K45" s="105">
        <v>12</v>
      </c>
      <c r="L45" s="150">
        <v>30.6</v>
      </c>
      <c r="M45" s="150">
        <v>31.05</v>
      </c>
      <c r="N45" s="150">
        <v>30.6</v>
      </c>
      <c r="O45" s="150">
        <v>31.5</v>
      </c>
    </row>
    <row r="46" spans="1:15" ht="14.25" customHeight="1" thickTop="1">
      <c r="A46" s="243">
        <v>6</v>
      </c>
      <c r="B46" s="13"/>
      <c r="C46" s="55">
        <v>89.75</v>
      </c>
      <c r="D46" s="57">
        <v>0</v>
      </c>
      <c r="E46" s="141">
        <v>286925</v>
      </c>
      <c r="F46" s="142">
        <v>35450</v>
      </c>
      <c r="G46" s="100" t="s">
        <v>54</v>
      </c>
      <c r="H46" s="100" t="s">
        <v>136</v>
      </c>
      <c r="I46" s="100">
        <v>1</v>
      </c>
      <c r="J46" s="193" t="s">
        <v>214</v>
      </c>
      <c r="K46" s="100">
        <v>4</v>
      </c>
      <c r="L46" s="147">
        <v>9.7</v>
      </c>
      <c r="M46" s="147">
        <v>9.85</v>
      </c>
      <c r="N46" s="147">
        <v>10.2</v>
      </c>
      <c r="O46" s="147">
        <v>9.5</v>
      </c>
    </row>
    <row r="47" spans="1:15" ht="14.25" customHeight="1">
      <c r="A47" s="244"/>
      <c r="B47" s="14" t="s">
        <v>24</v>
      </c>
      <c r="C47" s="56">
        <v>89.75</v>
      </c>
      <c r="D47" s="58">
        <v>0</v>
      </c>
      <c r="E47" s="143">
        <v>200276</v>
      </c>
      <c r="F47" s="144">
        <v>35494</v>
      </c>
      <c r="G47" s="101" t="s">
        <v>54</v>
      </c>
      <c r="H47" s="235" t="s">
        <v>136</v>
      </c>
      <c r="I47" s="101">
        <v>2</v>
      </c>
      <c r="J47" s="194" t="s">
        <v>215</v>
      </c>
      <c r="K47" s="101">
        <v>4</v>
      </c>
      <c r="L47" s="148">
        <v>9.6</v>
      </c>
      <c r="M47" s="148">
        <v>10.2</v>
      </c>
      <c r="N47" s="148">
        <v>9.7</v>
      </c>
      <c r="O47" s="148">
        <v>10.3</v>
      </c>
    </row>
    <row r="48" spans="1:15" ht="14.25" customHeight="1">
      <c r="A48" s="244"/>
      <c r="B48" s="107"/>
      <c r="C48" s="56">
        <v>89.75</v>
      </c>
      <c r="D48" s="58">
        <v>0</v>
      </c>
      <c r="E48" s="143">
        <v>295886</v>
      </c>
      <c r="F48" s="144">
        <v>35564</v>
      </c>
      <c r="G48" s="101" t="s">
        <v>54</v>
      </c>
      <c r="H48" s="101" t="s">
        <v>136</v>
      </c>
      <c r="I48" s="101">
        <v>3</v>
      </c>
      <c r="J48" s="194" t="s">
        <v>216</v>
      </c>
      <c r="K48" s="101">
        <v>4</v>
      </c>
      <c r="L48" s="148">
        <v>9.3</v>
      </c>
      <c r="M48" s="148">
        <v>9.9</v>
      </c>
      <c r="N48" s="148">
        <v>10</v>
      </c>
      <c r="O48" s="148">
        <v>10.1</v>
      </c>
    </row>
    <row r="49" spans="1:15" ht="14.25" customHeight="1">
      <c r="A49" s="244"/>
      <c r="B49" s="40" t="s">
        <v>59</v>
      </c>
      <c r="C49" s="66">
        <v>89.75</v>
      </c>
      <c r="D49" s="151">
        <v>0</v>
      </c>
      <c r="E49" s="143" t="s">
        <v>11</v>
      </c>
      <c r="F49" s="144" t="s">
        <v>11</v>
      </c>
      <c r="G49" s="101" t="s">
        <v>60</v>
      </c>
      <c r="H49" s="101" t="s">
        <v>11</v>
      </c>
      <c r="I49" s="101">
        <v>4</v>
      </c>
      <c r="J49" s="194" t="s">
        <v>11</v>
      </c>
      <c r="K49" s="101">
        <v>0</v>
      </c>
      <c r="L49" s="148" t="s">
        <v>11</v>
      </c>
      <c r="M49" s="148" t="s">
        <v>11</v>
      </c>
      <c r="N49" s="148" t="s">
        <v>11</v>
      </c>
      <c r="O49" s="148" t="s">
        <v>11</v>
      </c>
    </row>
    <row r="50" spans="1:15" ht="14.25" customHeight="1">
      <c r="A50" s="244"/>
      <c r="B50" s="155" t="s">
        <v>36</v>
      </c>
      <c r="C50" s="56">
        <v>89.75</v>
      </c>
      <c r="D50" s="58">
        <v>0</v>
      </c>
      <c r="E50" s="143" t="s">
        <v>11</v>
      </c>
      <c r="F50" s="144" t="s">
        <v>11</v>
      </c>
      <c r="G50" s="101" t="s">
        <v>60</v>
      </c>
      <c r="H50" s="101" t="s">
        <v>11</v>
      </c>
      <c r="I50" s="101">
        <v>5</v>
      </c>
      <c r="J50" s="194" t="s">
        <v>11</v>
      </c>
      <c r="K50" s="101">
        <v>0</v>
      </c>
      <c r="L50" s="148" t="s">
        <v>11</v>
      </c>
      <c r="M50" s="148" t="s">
        <v>11</v>
      </c>
      <c r="N50" s="148" t="s">
        <v>11</v>
      </c>
      <c r="O50" s="148" t="s">
        <v>11</v>
      </c>
    </row>
    <row r="51" spans="1:15" ht="14.25" customHeight="1">
      <c r="A51" s="244"/>
      <c r="B51" s="156" t="s">
        <v>67</v>
      </c>
      <c r="C51" s="56">
        <v>89.75</v>
      </c>
      <c r="D51" s="58">
        <v>0</v>
      </c>
      <c r="E51" s="145" t="s">
        <v>11</v>
      </c>
      <c r="F51" s="146" t="s">
        <v>11</v>
      </c>
      <c r="G51" s="102" t="s">
        <v>60</v>
      </c>
      <c r="H51" s="102" t="s">
        <v>11</v>
      </c>
      <c r="I51" s="102">
        <v>6</v>
      </c>
      <c r="J51" s="195" t="s">
        <v>11</v>
      </c>
      <c r="K51" s="102">
        <v>0</v>
      </c>
      <c r="L51" s="149" t="s">
        <v>11</v>
      </c>
      <c r="M51" s="149" t="s">
        <v>11</v>
      </c>
      <c r="N51" s="149" t="s">
        <v>11</v>
      </c>
      <c r="O51" s="149" t="s">
        <v>11</v>
      </c>
    </row>
    <row r="52" spans="1:15" ht="14.25" customHeight="1" thickBot="1">
      <c r="A52" s="245"/>
      <c r="B52" s="157" t="s">
        <v>316</v>
      </c>
      <c r="C52" s="22">
        <v>89.75</v>
      </c>
      <c r="D52" s="59">
        <v>0</v>
      </c>
      <c r="E52" s="21"/>
      <c r="F52" s="21"/>
      <c r="G52" s="65"/>
      <c r="H52" s="65"/>
      <c r="I52" s="65"/>
      <c r="J52" s="196">
        <v>3</v>
      </c>
      <c r="K52" s="105">
        <v>12</v>
      </c>
      <c r="L52" s="150">
        <v>28.6</v>
      </c>
      <c r="M52" s="150">
        <v>29.95</v>
      </c>
      <c r="N52" s="150">
        <v>29.9</v>
      </c>
      <c r="O52" s="150">
        <v>29.9</v>
      </c>
    </row>
    <row r="53" spans="1:15" ht="14.25" customHeight="1" thickTop="1">
      <c r="A53" s="243">
        <v>7</v>
      </c>
      <c r="B53" s="13"/>
      <c r="C53" s="55">
        <v>89.65</v>
      </c>
      <c r="D53" s="57">
        <v>0</v>
      </c>
      <c r="E53" s="141">
        <v>260893</v>
      </c>
      <c r="F53" s="142">
        <v>35742</v>
      </c>
      <c r="G53" s="100" t="s">
        <v>54</v>
      </c>
      <c r="H53" s="100" t="s">
        <v>136</v>
      </c>
      <c r="I53" s="100">
        <v>1</v>
      </c>
      <c r="J53" s="193" t="s">
        <v>159</v>
      </c>
      <c r="K53" s="100">
        <v>2</v>
      </c>
      <c r="L53" s="147" t="s">
        <v>11</v>
      </c>
      <c r="M53" s="147">
        <v>8.8</v>
      </c>
      <c r="N53" s="147" t="s">
        <v>11</v>
      </c>
      <c r="O53" s="147">
        <v>4</v>
      </c>
    </row>
    <row r="54" spans="1:15" ht="14.25" customHeight="1">
      <c r="A54" s="244"/>
      <c r="B54" s="14" t="s">
        <v>24</v>
      </c>
      <c r="C54" s="56">
        <v>89.65</v>
      </c>
      <c r="D54" s="58">
        <v>0</v>
      </c>
      <c r="E54" s="143">
        <v>255546</v>
      </c>
      <c r="F54" s="144">
        <v>34709</v>
      </c>
      <c r="G54" s="101" t="s">
        <v>54</v>
      </c>
      <c r="H54" s="235" t="s">
        <v>136</v>
      </c>
      <c r="I54" s="101">
        <v>2</v>
      </c>
      <c r="J54" s="194" t="s">
        <v>160</v>
      </c>
      <c r="K54" s="101">
        <v>4</v>
      </c>
      <c r="L54" s="148">
        <v>10.6</v>
      </c>
      <c r="M54" s="148">
        <v>9.5</v>
      </c>
      <c r="N54" s="148">
        <v>10.5</v>
      </c>
      <c r="O54" s="148">
        <v>9.9</v>
      </c>
    </row>
    <row r="55" spans="1:15" ht="14.25" customHeight="1">
      <c r="A55" s="244"/>
      <c r="B55" s="107"/>
      <c r="C55" s="56">
        <v>89.65</v>
      </c>
      <c r="D55" s="58">
        <v>0</v>
      </c>
      <c r="E55" s="143">
        <v>255544</v>
      </c>
      <c r="F55" s="144">
        <v>34824</v>
      </c>
      <c r="G55" s="101" t="s">
        <v>54</v>
      </c>
      <c r="H55" s="101" t="s">
        <v>136</v>
      </c>
      <c r="I55" s="101">
        <v>3</v>
      </c>
      <c r="J55" s="194" t="s">
        <v>161</v>
      </c>
      <c r="K55" s="101">
        <v>4</v>
      </c>
      <c r="L55" s="148">
        <v>10.3</v>
      </c>
      <c r="M55" s="148">
        <v>9.45</v>
      </c>
      <c r="N55" s="148">
        <v>10.5</v>
      </c>
      <c r="O55" s="148">
        <v>10.3</v>
      </c>
    </row>
    <row r="56" spans="1:15" ht="14.25" customHeight="1">
      <c r="A56" s="244"/>
      <c r="B56" s="40" t="s">
        <v>66</v>
      </c>
      <c r="C56" s="66">
        <v>89.65</v>
      </c>
      <c r="D56" s="151">
        <v>0</v>
      </c>
      <c r="E56" s="143">
        <v>260894</v>
      </c>
      <c r="F56" s="144">
        <v>35479</v>
      </c>
      <c r="G56" s="101" t="s">
        <v>54</v>
      </c>
      <c r="H56" s="101" t="s">
        <v>136</v>
      </c>
      <c r="I56" s="101">
        <v>4</v>
      </c>
      <c r="J56" s="194" t="s">
        <v>162</v>
      </c>
      <c r="K56" s="101">
        <v>2</v>
      </c>
      <c r="L56" s="148">
        <v>10.5</v>
      </c>
      <c r="M56" s="148" t="s">
        <v>11</v>
      </c>
      <c r="N56" s="148">
        <v>9.5</v>
      </c>
      <c r="O56" s="148" t="s">
        <v>11</v>
      </c>
    </row>
    <row r="57" spans="1:15" ht="14.25" customHeight="1">
      <c r="A57" s="244"/>
      <c r="B57" s="155" t="s">
        <v>36</v>
      </c>
      <c r="C57" s="56">
        <v>89.65</v>
      </c>
      <c r="D57" s="58">
        <v>0</v>
      </c>
      <c r="E57" s="143" t="s">
        <v>11</v>
      </c>
      <c r="F57" s="144" t="s">
        <v>11</v>
      </c>
      <c r="G57" s="101" t="s">
        <v>60</v>
      </c>
      <c r="H57" s="101" t="s">
        <v>11</v>
      </c>
      <c r="I57" s="101">
        <v>5</v>
      </c>
      <c r="J57" s="194" t="s">
        <v>11</v>
      </c>
      <c r="K57" s="101">
        <v>0</v>
      </c>
      <c r="L57" s="148" t="s">
        <v>11</v>
      </c>
      <c r="M57" s="148" t="s">
        <v>11</v>
      </c>
      <c r="N57" s="148" t="s">
        <v>11</v>
      </c>
      <c r="O57" s="148" t="s">
        <v>11</v>
      </c>
    </row>
    <row r="58" spans="1:15" ht="14.25" customHeight="1">
      <c r="A58" s="244"/>
      <c r="B58" s="156" t="s">
        <v>67</v>
      </c>
      <c r="C58" s="56">
        <v>89.65</v>
      </c>
      <c r="D58" s="58">
        <v>0</v>
      </c>
      <c r="E58" s="145" t="s">
        <v>11</v>
      </c>
      <c r="F58" s="146" t="s">
        <v>11</v>
      </c>
      <c r="G58" s="102" t="s">
        <v>60</v>
      </c>
      <c r="H58" s="102" t="s">
        <v>11</v>
      </c>
      <c r="I58" s="102">
        <v>6</v>
      </c>
      <c r="J58" s="195" t="s">
        <v>11</v>
      </c>
      <c r="K58" s="102">
        <v>0</v>
      </c>
      <c r="L58" s="149" t="s">
        <v>11</v>
      </c>
      <c r="M58" s="149" t="s">
        <v>11</v>
      </c>
      <c r="N58" s="149" t="s">
        <v>11</v>
      </c>
      <c r="O58" s="149" t="s">
        <v>11</v>
      </c>
    </row>
    <row r="59" spans="1:15" ht="14.25" customHeight="1" thickBot="1">
      <c r="A59" s="245"/>
      <c r="B59" s="157" t="s">
        <v>318</v>
      </c>
      <c r="C59" s="22">
        <v>89.65</v>
      </c>
      <c r="D59" s="59">
        <v>0</v>
      </c>
      <c r="E59" s="21"/>
      <c r="F59" s="21"/>
      <c r="G59" s="65"/>
      <c r="H59" s="65"/>
      <c r="I59" s="65"/>
      <c r="J59" s="196">
        <v>4</v>
      </c>
      <c r="K59" s="105">
        <v>12</v>
      </c>
      <c r="L59" s="150">
        <v>31.4</v>
      </c>
      <c r="M59" s="150">
        <v>27.75</v>
      </c>
      <c r="N59" s="150">
        <v>30.5</v>
      </c>
      <c r="O59" s="150">
        <v>24.2</v>
      </c>
    </row>
    <row r="60" spans="1:15" ht="14.25" customHeight="1" thickTop="1">
      <c r="A60" s="243">
        <v>8</v>
      </c>
      <c r="B60" s="13"/>
      <c r="C60" s="55">
        <v>89.1</v>
      </c>
      <c r="D60" s="57">
        <v>0</v>
      </c>
      <c r="E60" s="141">
        <v>274420</v>
      </c>
      <c r="F60" s="142">
        <v>34928</v>
      </c>
      <c r="G60" s="100" t="s">
        <v>54</v>
      </c>
      <c r="H60" s="100" t="s">
        <v>136</v>
      </c>
      <c r="I60" s="100">
        <v>1</v>
      </c>
      <c r="J60" s="193" t="s">
        <v>254</v>
      </c>
      <c r="K60" s="100">
        <v>4</v>
      </c>
      <c r="L60" s="147">
        <v>9.9</v>
      </c>
      <c r="M60" s="147">
        <v>9.6</v>
      </c>
      <c r="N60" s="147">
        <v>9.8</v>
      </c>
      <c r="O60" s="147">
        <v>9.4</v>
      </c>
    </row>
    <row r="61" spans="1:15" ht="14.25" customHeight="1">
      <c r="A61" s="244"/>
      <c r="B61" s="14" t="s">
        <v>24</v>
      </c>
      <c r="C61" s="56">
        <v>89.1</v>
      </c>
      <c r="D61" s="58">
        <v>0</v>
      </c>
      <c r="E61" s="143">
        <v>274418</v>
      </c>
      <c r="F61" s="144">
        <v>35420</v>
      </c>
      <c r="G61" s="101" t="s">
        <v>54</v>
      </c>
      <c r="H61" s="235" t="s">
        <v>136</v>
      </c>
      <c r="I61" s="101">
        <v>2</v>
      </c>
      <c r="J61" s="194" t="s">
        <v>255</v>
      </c>
      <c r="K61" s="101">
        <v>0</v>
      </c>
      <c r="L61" s="148" t="s">
        <v>11</v>
      </c>
      <c r="M61" s="148" t="s">
        <v>11</v>
      </c>
      <c r="N61" s="148" t="s">
        <v>11</v>
      </c>
      <c r="O61" s="148" t="s">
        <v>11</v>
      </c>
    </row>
    <row r="62" spans="1:15" ht="14.25" customHeight="1">
      <c r="A62" s="244"/>
      <c r="B62" s="107"/>
      <c r="C62" s="56">
        <v>89.1</v>
      </c>
      <c r="D62" s="58">
        <v>0</v>
      </c>
      <c r="E62" s="143">
        <v>274440</v>
      </c>
      <c r="F62" s="144">
        <v>35329</v>
      </c>
      <c r="G62" s="101" t="s">
        <v>54</v>
      </c>
      <c r="H62" s="101" t="s">
        <v>136</v>
      </c>
      <c r="I62" s="101">
        <v>3</v>
      </c>
      <c r="J62" s="194" t="s">
        <v>256</v>
      </c>
      <c r="K62" s="101">
        <v>0</v>
      </c>
      <c r="L62" s="148" t="s">
        <v>11</v>
      </c>
      <c r="M62" s="148" t="s">
        <v>11</v>
      </c>
      <c r="N62" s="148" t="s">
        <v>11</v>
      </c>
      <c r="O62" s="148" t="s">
        <v>11</v>
      </c>
    </row>
    <row r="63" spans="1:15" ht="14.25" customHeight="1">
      <c r="A63" s="244"/>
      <c r="B63" s="40" t="s">
        <v>243</v>
      </c>
      <c r="C63" s="66">
        <v>89.1</v>
      </c>
      <c r="D63" s="151">
        <v>0</v>
      </c>
      <c r="E63" s="143">
        <v>274395</v>
      </c>
      <c r="F63" s="144">
        <v>35276</v>
      </c>
      <c r="G63" s="101" t="s">
        <v>54</v>
      </c>
      <c r="H63" s="101" t="s">
        <v>136</v>
      </c>
      <c r="I63" s="101">
        <v>4</v>
      </c>
      <c r="J63" s="194" t="s">
        <v>257</v>
      </c>
      <c r="K63" s="101">
        <v>4</v>
      </c>
      <c r="L63" s="148">
        <v>9.1</v>
      </c>
      <c r="M63" s="148">
        <v>9.5</v>
      </c>
      <c r="N63" s="148">
        <v>10.1</v>
      </c>
      <c r="O63" s="148">
        <v>10.6</v>
      </c>
    </row>
    <row r="64" spans="1:15" ht="14.25" customHeight="1">
      <c r="A64" s="244"/>
      <c r="B64" s="155" t="s">
        <v>36</v>
      </c>
      <c r="C64" s="56">
        <v>89.1</v>
      </c>
      <c r="D64" s="58">
        <v>0</v>
      </c>
      <c r="E64" s="143">
        <v>274436</v>
      </c>
      <c r="F64" s="144">
        <v>35421</v>
      </c>
      <c r="G64" s="101" t="s">
        <v>54</v>
      </c>
      <c r="H64" s="101" t="s">
        <v>136</v>
      </c>
      <c r="I64" s="101">
        <v>5</v>
      </c>
      <c r="J64" s="194" t="s">
        <v>258</v>
      </c>
      <c r="K64" s="101">
        <v>0</v>
      </c>
      <c r="L64" s="148" t="s">
        <v>11</v>
      </c>
      <c r="M64" s="148" t="s">
        <v>11</v>
      </c>
      <c r="N64" s="148" t="s">
        <v>11</v>
      </c>
      <c r="O64" s="148" t="s">
        <v>11</v>
      </c>
    </row>
    <row r="65" spans="1:15" ht="14.25" customHeight="1">
      <c r="A65" s="244"/>
      <c r="B65" s="156" t="s">
        <v>67</v>
      </c>
      <c r="C65" s="56">
        <v>89.1</v>
      </c>
      <c r="D65" s="58">
        <v>0</v>
      </c>
      <c r="E65" s="145">
        <v>274435</v>
      </c>
      <c r="F65" s="146">
        <v>35280</v>
      </c>
      <c r="G65" s="102" t="s">
        <v>54</v>
      </c>
      <c r="H65" s="102" t="s">
        <v>136</v>
      </c>
      <c r="I65" s="102">
        <v>6</v>
      </c>
      <c r="J65" s="195" t="s">
        <v>259</v>
      </c>
      <c r="K65" s="102">
        <v>4</v>
      </c>
      <c r="L65" s="149">
        <v>9.1</v>
      </c>
      <c r="M65" s="149">
        <v>10.1</v>
      </c>
      <c r="N65" s="149">
        <v>10</v>
      </c>
      <c r="O65" s="149">
        <v>10</v>
      </c>
    </row>
    <row r="66" spans="1:15" ht="14.25" customHeight="1" thickBot="1">
      <c r="A66" s="245"/>
      <c r="B66" s="157" t="s">
        <v>317</v>
      </c>
      <c r="C66" s="22">
        <v>89.1</v>
      </c>
      <c r="D66" s="59">
        <v>0</v>
      </c>
      <c r="E66" s="21"/>
      <c r="F66" s="21"/>
      <c r="G66" s="65"/>
      <c r="H66" s="65"/>
      <c r="I66" s="65"/>
      <c r="J66" s="196">
        <v>3</v>
      </c>
      <c r="K66" s="105">
        <v>12</v>
      </c>
      <c r="L66" s="150">
        <v>28.1</v>
      </c>
      <c r="M66" s="150">
        <v>29.2</v>
      </c>
      <c r="N66" s="150">
        <v>29.9</v>
      </c>
      <c r="O66" s="150">
        <v>30</v>
      </c>
    </row>
    <row r="67" spans="1:15" ht="14.25" customHeight="1" thickTop="1">
      <c r="A67" s="243">
        <v>9</v>
      </c>
      <c r="B67" s="13"/>
      <c r="C67" s="55">
        <v>87.1</v>
      </c>
      <c r="D67" s="57">
        <v>0</v>
      </c>
      <c r="E67" s="141">
        <v>207053</v>
      </c>
      <c r="F67" s="142">
        <v>35671</v>
      </c>
      <c r="G67" s="100" t="s">
        <v>54</v>
      </c>
      <c r="H67" s="100" t="s">
        <v>136</v>
      </c>
      <c r="I67" s="100">
        <v>1</v>
      </c>
      <c r="J67" s="193" t="s">
        <v>273</v>
      </c>
      <c r="K67" s="100">
        <v>4</v>
      </c>
      <c r="L67" s="147">
        <v>9.6</v>
      </c>
      <c r="M67" s="147">
        <v>10.1</v>
      </c>
      <c r="N67" s="147">
        <v>10.1</v>
      </c>
      <c r="O67" s="147">
        <v>10.2</v>
      </c>
    </row>
    <row r="68" spans="1:15" ht="14.25" customHeight="1">
      <c r="A68" s="244"/>
      <c r="B68" s="14" t="s">
        <v>24</v>
      </c>
      <c r="C68" s="56">
        <v>87.1</v>
      </c>
      <c r="D68" s="58">
        <v>0</v>
      </c>
      <c r="E68" s="143">
        <v>113335</v>
      </c>
      <c r="F68" s="144">
        <v>34781</v>
      </c>
      <c r="G68" s="101" t="s">
        <v>54</v>
      </c>
      <c r="H68" s="235" t="s">
        <v>136</v>
      </c>
      <c r="I68" s="101">
        <v>2</v>
      </c>
      <c r="J68" s="194" t="s">
        <v>274</v>
      </c>
      <c r="K68" s="101">
        <v>4</v>
      </c>
      <c r="L68" s="148">
        <v>10.1</v>
      </c>
      <c r="M68" s="148">
        <v>10.3</v>
      </c>
      <c r="N68" s="148">
        <v>9.8</v>
      </c>
      <c r="O68" s="148">
        <v>10.1</v>
      </c>
    </row>
    <row r="69" spans="1:15" ht="14.25" customHeight="1">
      <c r="A69" s="244"/>
      <c r="B69" s="107"/>
      <c r="C69" s="56">
        <v>87.1</v>
      </c>
      <c r="D69" s="58">
        <v>0</v>
      </c>
      <c r="E69" s="143">
        <v>296077</v>
      </c>
      <c r="F69" s="144">
        <v>35837</v>
      </c>
      <c r="G69" s="101" t="s">
        <v>54</v>
      </c>
      <c r="H69" s="101" t="s">
        <v>117</v>
      </c>
      <c r="I69" s="101">
        <v>3</v>
      </c>
      <c r="J69" s="194" t="s">
        <v>275</v>
      </c>
      <c r="K69" s="101">
        <v>2</v>
      </c>
      <c r="L69" s="148" t="s">
        <v>11</v>
      </c>
      <c r="M69" s="148" t="s">
        <v>11</v>
      </c>
      <c r="N69" s="148">
        <v>7</v>
      </c>
      <c r="O69" s="148">
        <v>9.2</v>
      </c>
    </row>
    <row r="70" spans="1:15" ht="14.25" customHeight="1">
      <c r="A70" s="244"/>
      <c r="B70" s="40" t="s">
        <v>263</v>
      </c>
      <c r="C70" s="66">
        <v>87.1</v>
      </c>
      <c r="D70" s="151">
        <v>0</v>
      </c>
      <c r="E70" s="143">
        <v>296076</v>
      </c>
      <c r="F70" s="144">
        <v>34979</v>
      </c>
      <c r="G70" s="101" t="s">
        <v>54</v>
      </c>
      <c r="H70" s="101" t="s">
        <v>136</v>
      </c>
      <c r="I70" s="101">
        <v>4</v>
      </c>
      <c r="J70" s="194" t="s">
        <v>276</v>
      </c>
      <c r="K70" s="101">
        <v>2</v>
      </c>
      <c r="L70" s="148">
        <v>8</v>
      </c>
      <c r="M70" s="148">
        <v>9.5</v>
      </c>
      <c r="N70" s="148" t="s">
        <v>11</v>
      </c>
      <c r="O70" s="148" t="s">
        <v>11</v>
      </c>
    </row>
    <row r="71" spans="1:15" ht="14.25" customHeight="1">
      <c r="A71" s="244"/>
      <c r="B71" s="155" t="s">
        <v>36</v>
      </c>
      <c r="C71" s="56">
        <v>87.1</v>
      </c>
      <c r="D71" s="58">
        <v>0</v>
      </c>
      <c r="E71" s="143" t="s">
        <v>11</v>
      </c>
      <c r="F71" s="144" t="s">
        <v>11</v>
      </c>
      <c r="G71" s="101" t="s">
        <v>60</v>
      </c>
      <c r="H71" s="101" t="s">
        <v>11</v>
      </c>
      <c r="I71" s="101">
        <v>5</v>
      </c>
      <c r="J71" s="194" t="s">
        <v>11</v>
      </c>
      <c r="K71" s="101">
        <v>0</v>
      </c>
      <c r="L71" s="148" t="s">
        <v>11</v>
      </c>
      <c r="M71" s="148" t="s">
        <v>11</v>
      </c>
      <c r="N71" s="148" t="s">
        <v>11</v>
      </c>
      <c r="O71" s="148" t="s">
        <v>11</v>
      </c>
    </row>
    <row r="72" spans="1:15" ht="14.25" customHeight="1">
      <c r="A72" s="244"/>
      <c r="B72" s="156" t="s">
        <v>264</v>
      </c>
      <c r="C72" s="56">
        <v>87.1</v>
      </c>
      <c r="D72" s="58">
        <v>0</v>
      </c>
      <c r="E72" s="145" t="s">
        <v>11</v>
      </c>
      <c r="F72" s="146" t="s">
        <v>11</v>
      </c>
      <c r="G72" s="102" t="s">
        <v>60</v>
      </c>
      <c r="H72" s="102" t="s">
        <v>11</v>
      </c>
      <c r="I72" s="102">
        <v>6</v>
      </c>
      <c r="J72" s="195" t="s">
        <v>11</v>
      </c>
      <c r="K72" s="102">
        <v>0</v>
      </c>
      <c r="L72" s="149" t="s">
        <v>11</v>
      </c>
      <c r="M72" s="149" t="s">
        <v>11</v>
      </c>
      <c r="N72" s="149" t="s">
        <v>11</v>
      </c>
      <c r="O72" s="149" t="s">
        <v>11</v>
      </c>
    </row>
    <row r="73" spans="1:15" ht="14.25" customHeight="1" thickBot="1">
      <c r="A73" s="245"/>
      <c r="B73" s="157" t="s">
        <v>319</v>
      </c>
      <c r="C73" s="22">
        <v>87.1</v>
      </c>
      <c r="D73" s="59">
        <v>0</v>
      </c>
      <c r="E73" s="21"/>
      <c r="F73" s="21"/>
      <c r="G73" s="65"/>
      <c r="H73" s="65"/>
      <c r="I73" s="65"/>
      <c r="J73" s="196">
        <v>4</v>
      </c>
      <c r="K73" s="105">
        <v>12</v>
      </c>
      <c r="L73" s="150">
        <v>27.7</v>
      </c>
      <c r="M73" s="150">
        <v>29.9</v>
      </c>
      <c r="N73" s="150">
        <v>26.9</v>
      </c>
      <c r="O73" s="150">
        <v>29.5</v>
      </c>
    </row>
    <row r="74" spans="1:15" ht="14.25" customHeight="1" thickTop="1">
      <c r="A74" s="243">
        <v>10</v>
      </c>
      <c r="B74" s="13"/>
      <c r="C74" s="55">
        <v>84.05</v>
      </c>
      <c r="D74" s="57">
        <v>0</v>
      </c>
      <c r="E74" s="141">
        <v>266998</v>
      </c>
      <c r="F74" s="142">
        <v>35835</v>
      </c>
      <c r="G74" s="100" t="s">
        <v>54</v>
      </c>
      <c r="H74" s="100" t="s">
        <v>117</v>
      </c>
      <c r="I74" s="100">
        <v>1</v>
      </c>
      <c r="J74" s="193" t="s">
        <v>171</v>
      </c>
      <c r="K74" s="100">
        <v>4</v>
      </c>
      <c r="L74" s="147">
        <v>8.6</v>
      </c>
      <c r="M74" s="147">
        <v>9.25</v>
      </c>
      <c r="N74" s="147">
        <v>8.3</v>
      </c>
      <c r="O74" s="147">
        <v>8.9</v>
      </c>
    </row>
    <row r="75" spans="1:15" ht="14.25" customHeight="1">
      <c r="A75" s="244"/>
      <c r="B75" s="14" t="s">
        <v>24</v>
      </c>
      <c r="C75" s="56">
        <v>84.05</v>
      </c>
      <c r="D75" s="58">
        <v>0</v>
      </c>
      <c r="E75" s="143">
        <v>200056</v>
      </c>
      <c r="F75" s="144">
        <v>35313</v>
      </c>
      <c r="G75" s="101" t="s">
        <v>54</v>
      </c>
      <c r="H75" s="235" t="s">
        <v>136</v>
      </c>
      <c r="I75" s="101">
        <v>2</v>
      </c>
      <c r="J75" s="194" t="s">
        <v>172</v>
      </c>
      <c r="K75" s="101">
        <v>4</v>
      </c>
      <c r="L75" s="148">
        <v>9.5</v>
      </c>
      <c r="M75" s="148">
        <v>10.1</v>
      </c>
      <c r="N75" s="148">
        <v>9.4</v>
      </c>
      <c r="O75" s="148">
        <v>9.4</v>
      </c>
    </row>
    <row r="76" spans="1:15" ht="14.25" customHeight="1">
      <c r="A76" s="244"/>
      <c r="B76" s="107"/>
      <c r="C76" s="56">
        <v>84.05</v>
      </c>
      <c r="D76" s="58">
        <v>0</v>
      </c>
      <c r="E76" s="143">
        <v>166981</v>
      </c>
      <c r="F76" s="144">
        <v>35651</v>
      </c>
      <c r="G76" s="101" t="s">
        <v>54</v>
      </c>
      <c r="H76" s="101" t="s">
        <v>136</v>
      </c>
      <c r="I76" s="101">
        <v>3</v>
      </c>
      <c r="J76" s="194" t="s">
        <v>173</v>
      </c>
      <c r="K76" s="101">
        <v>4</v>
      </c>
      <c r="L76" s="148">
        <v>9.5</v>
      </c>
      <c r="M76" s="148">
        <v>9.7</v>
      </c>
      <c r="N76" s="148">
        <v>9.3</v>
      </c>
      <c r="O76" s="148">
        <v>9.1</v>
      </c>
    </row>
    <row r="77" spans="1:15" ht="14.25" customHeight="1">
      <c r="A77" s="244"/>
      <c r="B77" s="40" t="s">
        <v>163</v>
      </c>
      <c r="C77" s="66">
        <v>84.05</v>
      </c>
      <c r="D77" s="151">
        <v>0</v>
      </c>
      <c r="E77" s="143" t="s">
        <v>11</v>
      </c>
      <c r="F77" s="144" t="s">
        <v>11</v>
      </c>
      <c r="G77" s="101" t="s">
        <v>60</v>
      </c>
      <c r="H77" s="101" t="s">
        <v>11</v>
      </c>
      <c r="I77" s="101">
        <v>4</v>
      </c>
      <c r="J77" s="194" t="s">
        <v>11</v>
      </c>
      <c r="K77" s="101">
        <v>0</v>
      </c>
      <c r="L77" s="148" t="s">
        <v>11</v>
      </c>
      <c r="M77" s="148" t="s">
        <v>11</v>
      </c>
      <c r="N77" s="148" t="s">
        <v>11</v>
      </c>
      <c r="O77" s="148" t="s">
        <v>11</v>
      </c>
    </row>
    <row r="78" spans="1:15" ht="14.25" customHeight="1">
      <c r="A78" s="244"/>
      <c r="B78" s="155" t="s">
        <v>36</v>
      </c>
      <c r="C78" s="56">
        <v>84.05</v>
      </c>
      <c r="D78" s="58">
        <v>0</v>
      </c>
      <c r="E78" s="143" t="s">
        <v>11</v>
      </c>
      <c r="F78" s="144" t="s">
        <v>11</v>
      </c>
      <c r="G78" s="101" t="s">
        <v>60</v>
      </c>
      <c r="H78" s="101" t="s">
        <v>11</v>
      </c>
      <c r="I78" s="101">
        <v>5</v>
      </c>
      <c r="J78" s="194" t="s">
        <v>11</v>
      </c>
      <c r="K78" s="101">
        <v>0</v>
      </c>
      <c r="L78" s="148" t="s">
        <v>11</v>
      </c>
      <c r="M78" s="148" t="s">
        <v>11</v>
      </c>
      <c r="N78" s="148" t="s">
        <v>11</v>
      </c>
      <c r="O78" s="148" t="s">
        <v>11</v>
      </c>
    </row>
    <row r="79" spans="1:15" ht="14.25" customHeight="1">
      <c r="A79" s="244"/>
      <c r="B79" s="156" t="s">
        <v>164</v>
      </c>
      <c r="C79" s="56">
        <v>84.05</v>
      </c>
      <c r="D79" s="58">
        <v>0</v>
      </c>
      <c r="E79" s="145" t="s">
        <v>11</v>
      </c>
      <c r="F79" s="146" t="s">
        <v>11</v>
      </c>
      <c r="G79" s="102" t="s">
        <v>60</v>
      </c>
      <c r="H79" s="102" t="s">
        <v>11</v>
      </c>
      <c r="I79" s="102">
        <v>6</v>
      </c>
      <c r="J79" s="195" t="s">
        <v>11</v>
      </c>
      <c r="K79" s="102">
        <v>0</v>
      </c>
      <c r="L79" s="149" t="s">
        <v>11</v>
      </c>
      <c r="M79" s="149" t="s">
        <v>11</v>
      </c>
      <c r="N79" s="149" t="s">
        <v>11</v>
      </c>
      <c r="O79" s="149" t="s">
        <v>11</v>
      </c>
    </row>
    <row r="80" spans="1:15" ht="14.25" customHeight="1" thickBot="1">
      <c r="A80" s="245"/>
      <c r="B80" s="157" t="s">
        <v>320</v>
      </c>
      <c r="C80" s="22">
        <v>84.05</v>
      </c>
      <c r="D80" s="59">
        <v>0</v>
      </c>
      <c r="E80" s="21"/>
      <c r="F80" s="21"/>
      <c r="G80" s="65"/>
      <c r="H80" s="65"/>
      <c r="I80" s="65"/>
      <c r="J80" s="196">
        <v>3</v>
      </c>
      <c r="K80" s="105">
        <v>12</v>
      </c>
      <c r="L80" s="150">
        <v>27.6</v>
      </c>
      <c r="M80" s="150">
        <v>29.05</v>
      </c>
      <c r="N80" s="150">
        <v>27</v>
      </c>
      <c r="O80" s="150">
        <v>27.4</v>
      </c>
    </row>
    <row r="81" spans="1:15" ht="14.25" customHeight="1" thickTop="1">
      <c r="A81" s="243">
        <v>11</v>
      </c>
      <c r="B81" s="13"/>
      <c r="C81" s="55">
        <v>83.8</v>
      </c>
      <c r="D81" s="57">
        <v>0</v>
      </c>
      <c r="E81" s="141">
        <v>262397</v>
      </c>
      <c r="F81" s="142">
        <v>35474</v>
      </c>
      <c r="G81" s="100" t="s">
        <v>54</v>
      </c>
      <c r="H81" s="100" t="s">
        <v>136</v>
      </c>
      <c r="I81" s="100">
        <v>1</v>
      </c>
      <c r="J81" s="193" t="s">
        <v>193</v>
      </c>
      <c r="K81" s="100">
        <v>3</v>
      </c>
      <c r="L81" s="147">
        <v>8.6</v>
      </c>
      <c r="M81" s="147">
        <v>9.3</v>
      </c>
      <c r="N81" s="147">
        <v>9.3</v>
      </c>
      <c r="O81" s="147" t="s">
        <v>11</v>
      </c>
    </row>
    <row r="82" spans="1:15" ht="14.25" customHeight="1">
      <c r="A82" s="244"/>
      <c r="B82" s="14" t="s">
        <v>24</v>
      </c>
      <c r="C82" s="56">
        <v>83.8</v>
      </c>
      <c r="D82" s="58">
        <v>0</v>
      </c>
      <c r="E82" s="143">
        <v>262410</v>
      </c>
      <c r="F82" s="144">
        <v>35775</v>
      </c>
      <c r="G82" s="101" t="s">
        <v>54</v>
      </c>
      <c r="H82" s="235" t="s">
        <v>136</v>
      </c>
      <c r="I82" s="101">
        <v>2</v>
      </c>
      <c r="J82" s="194" t="s">
        <v>194</v>
      </c>
      <c r="K82" s="101">
        <v>3</v>
      </c>
      <c r="L82" s="148">
        <v>9.2</v>
      </c>
      <c r="M82" s="148">
        <v>10.4</v>
      </c>
      <c r="N82" s="148">
        <v>9.5</v>
      </c>
      <c r="O82" s="148" t="s">
        <v>11</v>
      </c>
    </row>
    <row r="83" spans="1:15" ht="14.25" customHeight="1">
      <c r="A83" s="244"/>
      <c r="B83" s="107"/>
      <c r="C83" s="56">
        <v>83.8</v>
      </c>
      <c r="D83" s="58">
        <v>0</v>
      </c>
      <c r="E83" s="143">
        <v>168075</v>
      </c>
      <c r="F83" s="144">
        <v>35248</v>
      </c>
      <c r="G83" s="101" t="s">
        <v>54</v>
      </c>
      <c r="H83" s="101" t="s">
        <v>136</v>
      </c>
      <c r="I83" s="101">
        <v>3</v>
      </c>
      <c r="J83" s="194" t="s">
        <v>195</v>
      </c>
      <c r="K83" s="101">
        <v>3</v>
      </c>
      <c r="L83" s="148">
        <v>8</v>
      </c>
      <c r="M83" s="148">
        <v>9.7</v>
      </c>
      <c r="N83" s="148">
        <v>9.8</v>
      </c>
      <c r="O83" s="148" t="s">
        <v>11</v>
      </c>
    </row>
    <row r="84" spans="1:15" ht="14.25" customHeight="1">
      <c r="A84" s="244"/>
      <c r="B84" s="40" t="s">
        <v>178</v>
      </c>
      <c r="C84" s="66">
        <v>83.8</v>
      </c>
      <c r="D84" s="151">
        <v>0</v>
      </c>
      <c r="E84" s="143" t="s">
        <v>11</v>
      </c>
      <c r="F84" s="144" t="s">
        <v>11</v>
      </c>
      <c r="G84" s="101" t="s">
        <v>60</v>
      </c>
      <c r="H84" s="101" t="s">
        <v>11</v>
      </c>
      <c r="I84" s="101">
        <v>4</v>
      </c>
      <c r="J84" s="194" t="s">
        <v>11</v>
      </c>
      <c r="K84" s="101">
        <v>0</v>
      </c>
      <c r="L84" s="148" t="s">
        <v>11</v>
      </c>
      <c r="M84" s="148" t="s">
        <v>11</v>
      </c>
      <c r="N84" s="148" t="s">
        <v>11</v>
      </c>
      <c r="O84" s="148" t="s">
        <v>11</v>
      </c>
    </row>
    <row r="85" spans="1:15" ht="14.25" customHeight="1">
      <c r="A85" s="244"/>
      <c r="B85" s="155" t="s">
        <v>36</v>
      </c>
      <c r="C85" s="56">
        <v>83.8</v>
      </c>
      <c r="D85" s="58">
        <v>0</v>
      </c>
      <c r="E85" s="143" t="s">
        <v>11</v>
      </c>
      <c r="F85" s="144" t="s">
        <v>11</v>
      </c>
      <c r="G85" s="101" t="s">
        <v>60</v>
      </c>
      <c r="H85" s="101" t="s">
        <v>11</v>
      </c>
      <c r="I85" s="101">
        <v>5</v>
      </c>
      <c r="J85" s="194" t="s">
        <v>11</v>
      </c>
      <c r="K85" s="101">
        <v>0</v>
      </c>
      <c r="L85" s="148" t="s">
        <v>11</v>
      </c>
      <c r="M85" s="148" t="s">
        <v>11</v>
      </c>
      <c r="N85" s="148" t="s">
        <v>11</v>
      </c>
      <c r="O85" s="148" t="s">
        <v>11</v>
      </c>
    </row>
    <row r="86" spans="1:15" ht="14.25" customHeight="1">
      <c r="A86" s="244"/>
      <c r="B86" s="156" t="s">
        <v>179</v>
      </c>
      <c r="C86" s="56">
        <v>83.8</v>
      </c>
      <c r="D86" s="58">
        <v>0</v>
      </c>
      <c r="E86" s="145" t="s">
        <v>11</v>
      </c>
      <c r="F86" s="146" t="s">
        <v>11</v>
      </c>
      <c r="G86" s="102" t="s">
        <v>60</v>
      </c>
      <c r="H86" s="102" t="s">
        <v>11</v>
      </c>
      <c r="I86" s="102">
        <v>6</v>
      </c>
      <c r="J86" s="195" t="s">
        <v>11</v>
      </c>
      <c r="K86" s="102">
        <v>0</v>
      </c>
      <c r="L86" s="149" t="s">
        <v>11</v>
      </c>
      <c r="M86" s="149" t="s">
        <v>11</v>
      </c>
      <c r="N86" s="149" t="s">
        <v>11</v>
      </c>
      <c r="O86" s="149" t="s">
        <v>11</v>
      </c>
    </row>
    <row r="87" spans="1:15" ht="14.25" customHeight="1" thickBot="1">
      <c r="A87" s="245"/>
      <c r="B87" s="157" t="s">
        <v>314</v>
      </c>
      <c r="C87" s="22">
        <v>83.8</v>
      </c>
      <c r="D87" s="59">
        <v>0</v>
      </c>
      <c r="E87" s="21"/>
      <c r="F87" s="21"/>
      <c r="G87" s="65"/>
      <c r="H87" s="65"/>
      <c r="I87" s="65"/>
      <c r="J87" s="196">
        <v>3</v>
      </c>
      <c r="K87" s="105">
        <v>9</v>
      </c>
      <c r="L87" s="150">
        <v>25.8</v>
      </c>
      <c r="M87" s="150">
        <v>29.4</v>
      </c>
      <c r="N87" s="150">
        <v>28.6</v>
      </c>
      <c r="O87" s="150">
        <v>0</v>
      </c>
    </row>
    <row r="88" spans="1:15" ht="14.25" customHeight="1" thickTop="1">
      <c r="A88" s="243">
        <v>12</v>
      </c>
      <c r="B88" s="13"/>
      <c r="C88" s="55">
        <v>72.5</v>
      </c>
      <c r="D88" s="57">
        <v>0</v>
      </c>
      <c r="E88" s="141">
        <v>293999</v>
      </c>
      <c r="F88" s="142">
        <v>36480</v>
      </c>
      <c r="G88" s="100" t="s">
        <v>54</v>
      </c>
      <c r="H88" s="100" t="s">
        <v>117</v>
      </c>
      <c r="I88" s="100">
        <v>1</v>
      </c>
      <c r="J88" s="193" t="s">
        <v>240</v>
      </c>
      <c r="K88" s="100">
        <v>3</v>
      </c>
      <c r="L88" s="147">
        <v>7.7</v>
      </c>
      <c r="M88" s="147">
        <v>7.95</v>
      </c>
      <c r="N88" s="147">
        <v>8.2</v>
      </c>
      <c r="O88" s="147" t="s">
        <v>11</v>
      </c>
    </row>
    <row r="89" spans="1:15" ht="14.25" customHeight="1">
      <c r="A89" s="244"/>
      <c r="B89" s="14" t="s">
        <v>24</v>
      </c>
      <c r="C89" s="56">
        <v>72.5</v>
      </c>
      <c r="D89" s="58">
        <v>0</v>
      </c>
      <c r="E89" s="143">
        <v>294000</v>
      </c>
      <c r="F89" s="144">
        <v>34874</v>
      </c>
      <c r="G89" s="101" t="s">
        <v>54</v>
      </c>
      <c r="H89" s="235" t="s">
        <v>136</v>
      </c>
      <c r="I89" s="101">
        <v>2</v>
      </c>
      <c r="J89" s="194" t="s">
        <v>241</v>
      </c>
      <c r="K89" s="101">
        <v>3</v>
      </c>
      <c r="L89" s="148">
        <v>8</v>
      </c>
      <c r="M89" s="148">
        <v>8.35</v>
      </c>
      <c r="N89" s="148">
        <v>8.5</v>
      </c>
      <c r="O89" s="148" t="s">
        <v>11</v>
      </c>
    </row>
    <row r="90" spans="1:15" ht="14.25" customHeight="1">
      <c r="A90" s="244"/>
      <c r="B90" s="107"/>
      <c r="C90" s="56">
        <v>72.5</v>
      </c>
      <c r="D90" s="58">
        <v>0</v>
      </c>
      <c r="E90" s="143">
        <v>294003</v>
      </c>
      <c r="F90" s="144">
        <v>35225</v>
      </c>
      <c r="G90" s="101" t="s">
        <v>54</v>
      </c>
      <c r="H90" s="101" t="s">
        <v>136</v>
      </c>
      <c r="I90" s="101">
        <v>3</v>
      </c>
      <c r="J90" s="194" t="s">
        <v>242</v>
      </c>
      <c r="K90" s="101">
        <v>3</v>
      </c>
      <c r="L90" s="148">
        <v>7.9</v>
      </c>
      <c r="M90" s="148">
        <v>8.4</v>
      </c>
      <c r="N90" s="148">
        <v>7.5</v>
      </c>
      <c r="O90" s="148" t="s">
        <v>11</v>
      </c>
    </row>
    <row r="91" spans="1:15" ht="14.25" customHeight="1">
      <c r="A91" s="244"/>
      <c r="B91" s="40" t="s">
        <v>233</v>
      </c>
      <c r="C91" s="66">
        <v>72.5</v>
      </c>
      <c r="D91" s="151">
        <v>0</v>
      </c>
      <c r="E91" s="143" t="s">
        <v>11</v>
      </c>
      <c r="F91" s="144" t="s">
        <v>11</v>
      </c>
      <c r="G91" s="101" t="s">
        <v>60</v>
      </c>
      <c r="H91" s="101" t="s">
        <v>11</v>
      </c>
      <c r="I91" s="101">
        <v>4</v>
      </c>
      <c r="J91" s="194" t="s">
        <v>11</v>
      </c>
      <c r="K91" s="101">
        <v>0</v>
      </c>
      <c r="L91" s="148" t="s">
        <v>11</v>
      </c>
      <c r="M91" s="148" t="s">
        <v>11</v>
      </c>
      <c r="N91" s="148" t="s">
        <v>11</v>
      </c>
      <c r="O91" s="148" t="s">
        <v>11</v>
      </c>
    </row>
    <row r="92" spans="1:15" ht="14.25" customHeight="1">
      <c r="A92" s="244"/>
      <c r="B92" s="155" t="s">
        <v>36</v>
      </c>
      <c r="C92" s="56">
        <v>72.5</v>
      </c>
      <c r="D92" s="58">
        <v>0</v>
      </c>
      <c r="E92" s="143" t="s">
        <v>11</v>
      </c>
      <c r="F92" s="144" t="s">
        <v>11</v>
      </c>
      <c r="G92" s="101" t="s">
        <v>60</v>
      </c>
      <c r="H92" s="101" t="s">
        <v>11</v>
      </c>
      <c r="I92" s="101">
        <v>5</v>
      </c>
      <c r="J92" s="194" t="s">
        <v>11</v>
      </c>
      <c r="K92" s="101">
        <v>0</v>
      </c>
      <c r="L92" s="148" t="s">
        <v>11</v>
      </c>
      <c r="M92" s="148" t="s">
        <v>11</v>
      </c>
      <c r="N92" s="148" t="s">
        <v>11</v>
      </c>
      <c r="O92" s="148" t="s">
        <v>11</v>
      </c>
    </row>
    <row r="93" spans="1:15" ht="14.25" customHeight="1">
      <c r="A93" s="244"/>
      <c r="B93" s="156" t="s">
        <v>11</v>
      </c>
      <c r="C93" s="56">
        <v>72.5</v>
      </c>
      <c r="D93" s="58">
        <v>0</v>
      </c>
      <c r="E93" s="145" t="s">
        <v>11</v>
      </c>
      <c r="F93" s="146" t="s">
        <v>11</v>
      </c>
      <c r="G93" s="102" t="s">
        <v>60</v>
      </c>
      <c r="H93" s="102" t="s">
        <v>11</v>
      </c>
      <c r="I93" s="102">
        <v>6</v>
      </c>
      <c r="J93" s="195" t="s">
        <v>11</v>
      </c>
      <c r="K93" s="102">
        <v>0</v>
      </c>
      <c r="L93" s="149" t="s">
        <v>11</v>
      </c>
      <c r="M93" s="149" t="s">
        <v>11</v>
      </c>
      <c r="N93" s="149" t="s">
        <v>11</v>
      </c>
      <c r="O93" s="149" t="s">
        <v>11</v>
      </c>
    </row>
    <row r="94" spans="1:15" ht="14.25" customHeight="1" thickBot="1">
      <c r="A94" s="245"/>
      <c r="B94" s="157" t="s">
        <v>315</v>
      </c>
      <c r="C94" s="22">
        <v>72.5</v>
      </c>
      <c r="D94" s="59">
        <v>0</v>
      </c>
      <c r="E94" s="21"/>
      <c r="F94" s="21"/>
      <c r="G94" s="65"/>
      <c r="H94" s="65"/>
      <c r="I94" s="65"/>
      <c r="J94" s="196">
        <v>3</v>
      </c>
      <c r="K94" s="105">
        <v>9</v>
      </c>
      <c r="L94" s="150">
        <v>23.6</v>
      </c>
      <c r="M94" s="150">
        <v>24.7</v>
      </c>
      <c r="N94" s="150">
        <v>24.2</v>
      </c>
      <c r="O94" s="150">
        <v>0</v>
      </c>
    </row>
    <row r="95" spans="1:15" s="38" customFormat="1" ht="13.5" customHeight="1" thickTop="1">
      <c r="A95" s="211"/>
      <c r="B95" s="34"/>
      <c r="C95" s="35"/>
      <c r="D95" s="36"/>
      <c r="E95" s="37"/>
      <c r="F95" s="37"/>
      <c r="G95" s="41"/>
      <c r="H95" s="41"/>
      <c r="I95" s="41"/>
      <c r="J95" s="197">
        <v>44</v>
      </c>
      <c r="K95" s="192"/>
      <c r="L95" s="32"/>
      <c r="M95" s="32"/>
      <c r="N95" s="32"/>
      <c r="O95" s="32"/>
    </row>
    <row r="96" spans="1:11" s="2" customFormat="1" ht="14.25">
      <c r="A96" s="212"/>
      <c r="B96" s="99" t="s">
        <v>28</v>
      </c>
      <c r="C96" s="16"/>
      <c r="D96" s="19"/>
      <c r="E96" s="19"/>
      <c r="F96" s="19"/>
      <c r="G96" s="106"/>
      <c r="H96" s="106"/>
      <c r="I96" s="106"/>
      <c r="J96" s="106"/>
      <c r="K96" s="72"/>
    </row>
  </sheetData>
  <sheetProtection/>
  <mergeCells count="24">
    <mergeCell ref="A88:A94"/>
    <mergeCell ref="A74:A80"/>
    <mergeCell ref="A39:A45"/>
    <mergeCell ref="A53:A59"/>
    <mergeCell ref="A60:A66"/>
    <mergeCell ref="A67:A73"/>
    <mergeCell ref="A46:A52"/>
    <mergeCell ref="A81:A87"/>
    <mergeCell ref="A2:O2"/>
    <mergeCell ref="A3:O3"/>
    <mergeCell ref="K4:M4"/>
    <mergeCell ref="B8:B9"/>
    <mergeCell ref="G8:G9"/>
    <mergeCell ref="A25:A31"/>
    <mergeCell ref="A32:A38"/>
    <mergeCell ref="A11:A17"/>
    <mergeCell ref="A18:A24"/>
    <mergeCell ref="O8:O9"/>
    <mergeCell ref="H8:H9"/>
    <mergeCell ref="I8:I9"/>
    <mergeCell ref="J8:J9"/>
    <mergeCell ref="L8:L9"/>
    <mergeCell ref="M8:M9"/>
    <mergeCell ref="N8:N9"/>
  </mergeCells>
  <printOptions horizontalCentered="1"/>
  <pageMargins left="0" right="0" top="0" bottom="0.3937007874015748" header="0.984251968503937" footer="0.2362204724409449"/>
  <pageSetup fitToHeight="4" horizontalDpi="360" verticalDpi="360" orientation="landscape" paperSize="9" scale="78" r:id="rId2"/>
  <headerFooter alignWithMargins="0">
    <oddHeader>&amp;R
Pagina &amp;P di &amp;N</oddHeader>
    <oddFooter>&amp;L&amp;8Il Presidente di Giuria
( LUZZARA  Gabriella )&amp;R&amp;8L'Ufficiale di Gara
( CHIALA' Giorgio 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O68"/>
  <sheetViews>
    <sheetView showGridLines="0" zoomScale="75" zoomScaleNormal="75" zoomScalePageLayoutView="0" workbookViewId="0" topLeftCell="A1">
      <pane ySplit="9" topLeftCell="BM10" activePane="bottomLeft" state="frozen"/>
      <selection pane="topLeft" activeCell="K144" sqref="K144"/>
      <selection pane="bottomLeft" activeCell="B33" sqref="B33"/>
    </sheetView>
  </sheetViews>
  <sheetFormatPr defaultColWidth="9.140625" defaultRowHeight="12.75"/>
  <cols>
    <col min="1" max="1" width="6.7109375" style="209" customWidth="1"/>
    <col min="2" max="2" width="35.421875" style="0" customWidth="1"/>
    <col min="3" max="3" width="11.14062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67" t="s">
        <v>49</v>
      </c>
    </row>
    <row r="2" spans="1:15" ht="36.75" customHeight="1">
      <c r="A2" s="246" t="s">
        <v>299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s">
        <v>312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s">
        <v>16</v>
      </c>
      <c r="C4" s="161" t="s">
        <v>300</v>
      </c>
      <c r="J4" s="164" t="s">
        <v>18</v>
      </c>
      <c r="K4" s="249">
        <v>39873</v>
      </c>
      <c r="L4" s="249"/>
      <c r="M4" s="249"/>
      <c r="O4" s="78"/>
    </row>
    <row r="5" spans="1:15" s="12" customFormat="1" ht="12.75" customHeight="1">
      <c r="A5" s="209"/>
      <c r="B5" s="162" t="s">
        <v>17</v>
      </c>
      <c r="C5" s="163" t="s">
        <v>301</v>
      </c>
      <c r="D5" s="71"/>
      <c r="E5" s="71"/>
      <c r="F5" s="165" t="s">
        <v>302</v>
      </c>
      <c r="H5" s="233"/>
      <c r="J5" s="71"/>
      <c r="K5" s="166" t="s">
        <v>298</v>
      </c>
      <c r="L5" s="71"/>
      <c r="O5" s="154"/>
    </row>
    <row r="6" spans="1:15" s="12" customFormat="1" ht="15.75" customHeight="1">
      <c r="A6" s="209"/>
      <c r="C6" s="71"/>
      <c r="D6" s="71"/>
      <c r="E6" s="71"/>
      <c r="F6" s="71"/>
      <c r="H6" s="233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234"/>
      <c r="I7" s="73"/>
      <c r="L7" s="73"/>
      <c r="M7" s="73"/>
      <c r="N7" s="73"/>
      <c r="O7" s="73"/>
    </row>
    <row r="8" spans="1:15" s="4" customFormat="1" ht="16.5" customHeight="1" thickTop="1">
      <c r="A8" s="108" t="s">
        <v>7</v>
      </c>
      <c r="B8" s="250" t="s">
        <v>29</v>
      </c>
      <c r="C8" s="110" t="s">
        <v>2</v>
      </c>
      <c r="D8" s="112" t="s">
        <v>12</v>
      </c>
      <c r="E8" s="114" t="s">
        <v>46</v>
      </c>
      <c r="F8" s="114" t="s">
        <v>42</v>
      </c>
      <c r="G8" s="252" t="s">
        <v>13</v>
      </c>
      <c r="H8" s="254" t="s">
        <v>55</v>
      </c>
      <c r="I8" s="255" t="s">
        <v>50</v>
      </c>
      <c r="J8" s="257" t="s">
        <v>3</v>
      </c>
      <c r="K8" s="103" t="s">
        <v>26</v>
      </c>
      <c r="L8" s="241" t="s">
        <v>37</v>
      </c>
      <c r="M8" s="241" t="s">
        <v>10</v>
      </c>
      <c r="N8" s="241" t="s">
        <v>45</v>
      </c>
      <c r="O8" s="241" t="s">
        <v>9</v>
      </c>
    </row>
    <row r="9" spans="1:15" s="4" customFormat="1" ht="16.5" customHeight="1" thickBot="1">
      <c r="A9" s="109" t="s">
        <v>8</v>
      </c>
      <c r="B9" s="251"/>
      <c r="C9" s="111" t="s">
        <v>6</v>
      </c>
      <c r="D9" s="113" t="s">
        <v>30</v>
      </c>
      <c r="E9" s="115" t="s">
        <v>44</v>
      </c>
      <c r="F9" s="115" t="s">
        <v>43</v>
      </c>
      <c r="G9" s="253"/>
      <c r="H9" s="258"/>
      <c r="I9" s="256"/>
      <c r="J9" s="251"/>
      <c r="K9" s="104" t="s">
        <v>27</v>
      </c>
      <c r="L9" s="242"/>
      <c r="M9" s="242"/>
      <c r="N9" s="242"/>
      <c r="O9" s="242"/>
    </row>
    <row r="10" spans="1:15" s="11" customFormat="1" ht="5.25" customHeight="1" thickBot="1" thickTop="1">
      <c r="A10" s="210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v>96.05</v>
      </c>
      <c r="D11" s="57">
        <v>0</v>
      </c>
      <c r="E11" s="141">
        <v>185649</v>
      </c>
      <c r="F11" s="142">
        <v>33251</v>
      </c>
      <c r="G11" s="100" t="s">
        <v>54</v>
      </c>
      <c r="H11" s="199" t="s">
        <v>148</v>
      </c>
      <c r="I11" s="100">
        <v>1</v>
      </c>
      <c r="J11" s="193" t="s">
        <v>147</v>
      </c>
      <c r="K11" s="100">
        <v>0</v>
      </c>
      <c r="L11" s="147" t="s">
        <v>11</v>
      </c>
      <c r="M11" s="147" t="s">
        <v>11</v>
      </c>
      <c r="N11" s="147" t="s">
        <v>11</v>
      </c>
      <c r="O11" s="147" t="s">
        <v>11</v>
      </c>
    </row>
    <row r="12" spans="1:15" ht="14.25" customHeight="1">
      <c r="A12" s="244"/>
      <c r="B12" s="14" t="s">
        <v>24</v>
      </c>
      <c r="C12" s="56">
        <v>96.05</v>
      </c>
      <c r="D12" s="58">
        <v>0</v>
      </c>
      <c r="E12" s="143">
        <v>185629</v>
      </c>
      <c r="F12" s="144">
        <v>34293</v>
      </c>
      <c r="G12" s="101" t="s">
        <v>54</v>
      </c>
      <c r="H12" s="200" t="s">
        <v>148</v>
      </c>
      <c r="I12" s="101">
        <v>2</v>
      </c>
      <c r="J12" s="194" t="s">
        <v>149</v>
      </c>
      <c r="K12" s="101">
        <v>2</v>
      </c>
      <c r="L12" s="148">
        <v>10.4</v>
      </c>
      <c r="M12" s="148">
        <v>10.55</v>
      </c>
      <c r="N12" s="148" t="s">
        <v>11</v>
      </c>
      <c r="O12" s="148" t="s">
        <v>11</v>
      </c>
    </row>
    <row r="13" spans="1:15" ht="14.25" customHeight="1">
      <c r="A13" s="244"/>
      <c r="B13" s="107"/>
      <c r="C13" s="56">
        <v>96.05</v>
      </c>
      <c r="D13" s="58">
        <v>0</v>
      </c>
      <c r="E13" s="143">
        <v>65213</v>
      </c>
      <c r="F13" s="144">
        <v>33793</v>
      </c>
      <c r="G13" s="101" t="s">
        <v>54</v>
      </c>
      <c r="H13" s="200" t="s">
        <v>148</v>
      </c>
      <c r="I13" s="101">
        <v>3</v>
      </c>
      <c r="J13" s="194" t="s">
        <v>150</v>
      </c>
      <c r="K13" s="101">
        <v>4</v>
      </c>
      <c r="L13" s="148">
        <v>10.4</v>
      </c>
      <c r="M13" s="148">
        <v>10.8</v>
      </c>
      <c r="N13" s="148">
        <v>10.8</v>
      </c>
      <c r="O13" s="148">
        <v>10.1</v>
      </c>
    </row>
    <row r="14" spans="1:15" ht="14.25" customHeight="1">
      <c r="A14" s="244"/>
      <c r="B14" s="40" t="s">
        <v>114</v>
      </c>
      <c r="C14" s="66">
        <v>96.05</v>
      </c>
      <c r="D14" s="151">
        <v>0</v>
      </c>
      <c r="E14" s="143">
        <v>129369</v>
      </c>
      <c r="F14" s="144">
        <v>33368</v>
      </c>
      <c r="G14" s="101" t="s">
        <v>54</v>
      </c>
      <c r="H14" s="200" t="s">
        <v>148</v>
      </c>
      <c r="I14" s="101">
        <v>4</v>
      </c>
      <c r="J14" s="194" t="s">
        <v>151</v>
      </c>
      <c r="K14" s="101">
        <v>4</v>
      </c>
      <c r="L14" s="148">
        <v>10.6</v>
      </c>
      <c r="M14" s="148">
        <v>10.9</v>
      </c>
      <c r="N14" s="148">
        <v>10.9</v>
      </c>
      <c r="O14" s="148">
        <v>10.2</v>
      </c>
    </row>
    <row r="15" spans="1:15" ht="14.25" customHeight="1">
      <c r="A15" s="244"/>
      <c r="B15" s="155" t="s">
        <v>36</v>
      </c>
      <c r="C15" s="56">
        <v>96.05</v>
      </c>
      <c r="D15" s="58">
        <v>0</v>
      </c>
      <c r="E15" s="143">
        <v>284921</v>
      </c>
      <c r="F15" s="144">
        <v>33990</v>
      </c>
      <c r="G15" s="101" t="s">
        <v>54</v>
      </c>
      <c r="H15" s="200" t="s">
        <v>148</v>
      </c>
      <c r="I15" s="101">
        <v>5</v>
      </c>
      <c r="J15" s="194" t="s">
        <v>306</v>
      </c>
      <c r="K15" s="101">
        <v>2</v>
      </c>
      <c r="L15" s="148" t="s">
        <v>11</v>
      </c>
      <c r="M15" s="148" t="s">
        <v>11</v>
      </c>
      <c r="N15" s="148">
        <v>10.7</v>
      </c>
      <c r="O15" s="148">
        <v>10.1</v>
      </c>
    </row>
    <row r="16" spans="1:15" ht="14.25" customHeight="1">
      <c r="A16" s="244"/>
      <c r="B16" s="156" t="s">
        <v>115</v>
      </c>
      <c r="C16" s="56">
        <v>96.05</v>
      </c>
      <c r="D16" s="58">
        <v>0</v>
      </c>
      <c r="E16" s="145" t="s">
        <v>11</v>
      </c>
      <c r="F16" s="146" t="s">
        <v>11</v>
      </c>
      <c r="G16" s="102" t="s">
        <v>60</v>
      </c>
      <c r="H16" s="201" t="s">
        <v>11</v>
      </c>
      <c r="I16" s="102">
        <v>6</v>
      </c>
      <c r="J16" s="195" t="s">
        <v>11</v>
      </c>
      <c r="K16" s="102"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">
        <v>313</v>
      </c>
      <c r="C17" s="22">
        <v>96.05</v>
      </c>
      <c r="D17" s="59">
        <v>0</v>
      </c>
      <c r="E17" s="21"/>
      <c r="F17" s="21"/>
      <c r="G17" s="65"/>
      <c r="H17" s="65"/>
      <c r="I17" s="65"/>
      <c r="J17" s="196">
        <v>4</v>
      </c>
      <c r="K17" s="105">
        <v>12</v>
      </c>
      <c r="L17" s="150">
        <v>31.4</v>
      </c>
      <c r="M17" s="150">
        <v>32.25</v>
      </c>
      <c r="N17" s="150">
        <v>32.4</v>
      </c>
      <c r="O17" s="150">
        <v>30.4</v>
      </c>
    </row>
    <row r="18" spans="1:15" ht="14.25" customHeight="1" thickTop="1">
      <c r="A18" s="243">
        <v>2</v>
      </c>
      <c r="B18" s="13"/>
      <c r="C18" s="55">
        <v>93.5</v>
      </c>
      <c r="D18" s="57">
        <v>0</v>
      </c>
      <c r="E18" s="141">
        <v>47966</v>
      </c>
      <c r="F18" s="142">
        <v>32975</v>
      </c>
      <c r="G18" s="100" t="s">
        <v>54</v>
      </c>
      <c r="H18" s="199" t="s">
        <v>148</v>
      </c>
      <c r="I18" s="100">
        <v>1</v>
      </c>
      <c r="J18" s="193" t="s">
        <v>277</v>
      </c>
      <c r="K18" s="100">
        <v>3</v>
      </c>
      <c r="L18" s="147">
        <v>10.7</v>
      </c>
      <c r="M18" s="147" t="s">
        <v>11</v>
      </c>
      <c r="N18" s="147">
        <v>10.8</v>
      </c>
      <c r="O18" s="147">
        <v>10.6</v>
      </c>
    </row>
    <row r="19" spans="1:15" ht="14.25" customHeight="1">
      <c r="A19" s="244"/>
      <c r="B19" s="14" t="s">
        <v>24</v>
      </c>
      <c r="C19" s="56">
        <v>93.5</v>
      </c>
      <c r="D19" s="58">
        <v>0</v>
      </c>
      <c r="E19" s="143">
        <v>57071</v>
      </c>
      <c r="F19" s="144">
        <v>33632</v>
      </c>
      <c r="G19" s="101" t="s">
        <v>54</v>
      </c>
      <c r="H19" s="200" t="s">
        <v>148</v>
      </c>
      <c r="I19" s="101">
        <v>2</v>
      </c>
      <c r="J19" s="194" t="s">
        <v>278</v>
      </c>
      <c r="K19" s="101">
        <v>3</v>
      </c>
      <c r="L19" s="148">
        <v>10.2</v>
      </c>
      <c r="M19" s="148">
        <v>10.65</v>
      </c>
      <c r="N19" s="148" t="s">
        <v>11</v>
      </c>
      <c r="O19" s="148">
        <v>10.1</v>
      </c>
    </row>
    <row r="20" spans="1:15" ht="14.25" customHeight="1">
      <c r="A20" s="244"/>
      <c r="B20" s="107"/>
      <c r="C20" s="56">
        <v>93.5</v>
      </c>
      <c r="D20" s="58">
        <v>0</v>
      </c>
      <c r="E20" s="143">
        <v>79551</v>
      </c>
      <c r="F20" s="144">
        <v>34326</v>
      </c>
      <c r="G20" s="101" t="s">
        <v>54</v>
      </c>
      <c r="H20" s="200" t="s">
        <v>148</v>
      </c>
      <c r="I20" s="101">
        <v>3</v>
      </c>
      <c r="J20" s="194" t="s">
        <v>279</v>
      </c>
      <c r="K20" s="101">
        <v>2</v>
      </c>
      <c r="L20" s="148" t="s">
        <v>11</v>
      </c>
      <c r="M20" s="148">
        <v>10.1</v>
      </c>
      <c r="N20" s="148" t="s">
        <v>11</v>
      </c>
      <c r="O20" s="148">
        <v>10.2</v>
      </c>
    </row>
    <row r="21" spans="1:15" ht="14.25" customHeight="1">
      <c r="A21" s="244"/>
      <c r="B21" s="40" t="s">
        <v>263</v>
      </c>
      <c r="C21" s="66">
        <v>93.5</v>
      </c>
      <c r="D21" s="151">
        <v>0</v>
      </c>
      <c r="E21" s="143">
        <v>251165</v>
      </c>
      <c r="F21" s="144">
        <v>34342</v>
      </c>
      <c r="G21" s="101" t="s">
        <v>54</v>
      </c>
      <c r="H21" s="200" t="s">
        <v>148</v>
      </c>
      <c r="I21" s="101">
        <v>4</v>
      </c>
      <c r="J21" s="194" t="s">
        <v>280</v>
      </c>
      <c r="K21" s="101">
        <v>1</v>
      </c>
      <c r="L21" s="148" t="s">
        <v>11</v>
      </c>
      <c r="M21" s="148" t="s">
        <v>11</v>
      </c>
      <c r="N21" s="148">
        <v>10.1</v>
      </c>
      <c r="O21" s="148" t="s">
        <v>11</v>
      </c>
    </row>
    <row r="22" spans="1:15" ht="14.25" customHeight="1">
      <c r="A22" s="244"/>
      <c r="B22" s="155" t="s">
        <v>36</v>
      </c>
      <c r="C22" s="56">
        <v>93.5</v>
      </c>
      <c r="D22" s="58">
        <v>0</v>
      </c>
      <c r="E22" s="143">
        <v>113992</v>
      </c>
      <c r="F22" s="144">
        <v>34947</v>
      </c>
      <c r="G22" s="101" t="s">
        <v>54</v>
      </c>
      <c r="H22" s="200" t="s">
        <v>136</v>
      </c>
      <c r="I22" s="101">
        <v>5</v>
      </c>
      <c r="J22" s="194" t="s">
        <v>281</v>
      </c>
      <c r="K22" s="101">
        <v>3</v>
      </c>
      <c r="L22" s="148">
        <v>10.5</v>
      </c>
      <c r="M22" s="148">
        <v>9.9</v>
      </c>
      <c r="N22" s="148">
        <v>10.3</v>
      </c>
      <c r="O22" s="148" t="s">
        <v>11</v>
      </c>
    </row>
    <row r="23" spans="1:15" ht="14.25" customHeight="1">
      <c r="A23" s="244"/>
      <c r="B23" s="156" t="s">
        <v>264</v>
      </c>
      <c r="C23" s="56">
        <v>93.5</v>
      </c>
      <c r="D23" s="58">
        <v>0</v>
      </c>
      <c r="E23" s="145" t="s">
        <v>11</v>
      </c>
      <c r="F23" s="146" t="s">
        <v>11</v>
      </c>
      <c r="G23" s="102" t="s">
        <v>60</v>
      </c>
      <c r="H23" s="201" t="s">
        <v>11</v>
      </c>
      <c r="I23" s="102">
        <v>6</v>
      </c>
      <c r="J23" s="195" t="s">
        <v>11</v>
      </c>
      <c r="K23" s="102"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">
        <v>319</v>
      </c>
      <c r="C24" s="22">
        <v>93.5</v>
      </c>
      <c r="D24" s="59">
        <v>0</v>
      </c>
      <c r="E24" s="21"/>
      <c r="F24" s="21"/>
      <c r="G24" s="65"/>
      <c r="H24" s="65"/>
      <c r="I24" s="65"/>
      <c r="J24" s="196">
        <v>5</v>
      </c>
      <c r="K24" s="105">
        <v>12</v>
      </c>
      <c r="L24" s="150">
        <v>31.4</v>
      </c>
      <c r="M24" s="150">
        <v>30.65</v>
      </c>
      <c r="N24" s="150">
        <v>31.2</v>
      </c>
      <c r="O24" s="150">
        <v>30.9</v>
      </c>
    </row>
    <row r="25" spans="1:15" ht="14.25" customHeight="1" thickTop="1">
      <c r="A25" s="243">
        <v>3</v>
      </c>
      <c r="B25" s="13"/>
      <c r="C25" s="55">
        <v>92.5</v>
      </c>
      <c r="D25" s="57">
        <v>0</v>
      </c>
      <c r="E25" s="141">
        <v>248156</v>
      </c>
      <c r="F25" s="142">
        <v>34049</v>
      </c>
      <c r="G25" s="100" t="s">
        <v>54</v>
      </c>
      <c r="H25" s="199" t="s">
        <v>148</v>
      </c>
      <c r="I25" s="100">
        <v>1</v>
      </c>
      <c r="J25" s="193" t="s">
        <v>311</v>
      </c>
      <c r="K25" s="100">
        <v>3</v>
      </c>
      <c r="L25" s="147">
        <v>10.1</v>
      </c>
      <c r="M25" s="147">
        <v>9.8</v>
      </c>
      <c r="N25" s="147" t="s">
        <v>11</v>
      </c>
      <c r="O25" s="147">
        <v>10</v>
      </c>
    </row>
    <row r="26" spans="1:15" ht="14.25" customHeight="1">
      <c r="A26" s="244"/>
      <c r="B26" s="14" t="s">
        <v>24</v>
      </c>
      <c r="C26" s="56">
        <v>92.5</v>
      </c>
      <c r="D26" s="58">
        <v>0</v>
      </c>
      <c r="E26" s="143">
        <v>248155</v>
      </c>
      <c r="F26" s="144">
        <v>34191</v>
      </c>
      <c r="G26" s="101" t="s">
        <v>54</v>
      </c>
      <c r="H26" s="200" t="s">
        <v>148</v>
      </c>
      <c r="I26" s="101">
        <v>2</v>
      </c>
      <c r="J26" s="194" t="s">
        <v>152</v>
      </c>
      <c r="K26" s="101">
        <v>4</v>
      </c>
      <c r="L26" s="148">
        <v>10</v>
      </c>
      <c r="M26" s="148">
        <v>10</v>
      </c>
      <c r="N26" s="148">
        <v>10.9</v>
      </c>
      <c r="O26" s="148">
        <v>10.2</v>
      </c>
    </row>
    <row r="27" spans="1:15" ht="14.25" customHeight="1">
      <c r="A27" s="244"/>
      <c r="B27" s="107"/>
      <c r="C27" s="56">
        <v>92.5</v>
      </c>
      <c r="D27" s="58">
        <v>0</v>
      </c>
      <c r="E27" s="143">
        <v>62317</v>
      </c>
      <c r="F27" s="144">
        <v>33871</v>
      </c>
      <c r="G27" s="101" t="s">
        <v>54</v>
      </c>
      <c r="H27" s="200" t="s">
        <v>148</v>
      </c>
      <c r="I27" s="101">
        <v>3</v>
      </c>
      <c r="J27" s="194" t="s">
        <v>153</v>
      </c>
      <c r="K27" s="101">
        <v>2</v>
      </c>
      <c r="L27" s="148" t="s">
        <v>11</v>
      </c>
      <c r="M27" s="148">
        <v>10.5</v>
      </c>
      <c r="N27" s="148">
        <v>10.4</v>
      </c>
      <c r="O27" s="148" t="s">
        <v>11</v>
      </c>
    </row>
    <row r="28" spans="1:15" ht="14.25" customHeight="1">
      <c r="A28" s="244"/>
      <c r="B28" s="40" t="s">
        <v>114</v>
      </c>
      <c r="C28" s="66">
        <v>92.5</v>
      </c>
      <c r="D28" s="151">
        <v>0</v>
      </c>
      <c r="E28" s="143">
        <v>248150</v>
      </c>
      <c r="F28" s="144">
        <v>34101</v>
      </c>
      <c r="G28" s="101" t="s">
        <v>54</v>
      </c>
      <c r="H28" s="200" t="s">
        <v>148</v>
      </c>
      <c r="I28" s="101">
        <v>4</v>
      </c>
      <c r="J28" s="194" t="s">
        <v>154</v>
      </c>
      <c r="K28" s="101">
        <v>3</v>
      </c>
      <c r="L28" s="148">
        <v>9.6</v>
      </c>
      <c r="M28" s="148" t="s">
        <v>11</v>
      </c>
      <c r="N28" s="148">
        <v>10.5</v>
      </c>
      <c r="O28" s="148">
        <v>10.2</v>
      </c>
    </row>
    <row r="29" spans="1:15" ht="14.25" customHeight="1">
      <c r="A29" s="244"/>
      <c r="B29" s="155" t="s">
        <v>62</v>
      </c>
      <c r="C29" s="56">
        <v>92.5</v>
      </c>
      <c r="D29" s="58">
        <v>0</v>
      </c>
      <c r="E29" s="143" t="s">
        <v>11</v>
      </c>
      <c r="F29" s="144" t="s">
        <v>11</v>
      </c>
      <c r="G29" s="101" t="s">
        <v>60</v>
      </c>
      <c r="H29" s="200" t="s">
        <v>148</v>
      </c>
      <c r="I29" s="101">
        <v>5</v>
      </c>
      <c r="J29" s="194" t="s">
        <v>11</v>
      </c>
      <c r="K29" s="101">
        <v>0</v>
      </c>
      <c r="L29" s="148" t="s">
        <v>11</v>
      </c>
      <c r="M29" s="148" t="s">
        <v>11</v>
      </c>
      <c r="N29" s="148" t="s">
        <v>11</v>
      </c>
      <c r="O29" s="148" t="s">
        <v>11</v>
      </c>
    </row>
    <row r="30" spans="1:15" ht="14.25" customHeight="1">
      <c r="A30" s="244"/>
      <c r="B30" s="156" t="s">
        <v>115</v>
      </c>
      <c r="C30" s="56">
        <v>92.5</v>
      </c>
      <c r="D30" s="58">
        <v>0</v>
      </c>
      <c r="E30" s="145" t="s">
        <v>11</v>
      </c>
      <c r="F30" s="146" t="s">
        <v>11</v>
      </c>
      <c r="G30" s="102" t="s">
        <v>60</v>
      </c>
      <c r="H30" s="201" t="s">
        <v>11</v>
      </c>
      <c r="I30" s="102">
        <v>6</v>
      </c>
      <c r="J30" s="195" t="s">
        <v>11</v>
      </c>
      <c r="K30" s="102"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">
        <v>313</v>
      </c>
      <c r="C31" s="22">
        <v>92.5</v>
      </c>
      <c r="D31" s="59">
        <v>0</v>
      </c>
      <c r="E31" s="21"/>
      <c r="F31" s="21"/>
      <c r="G31" s="65"/>
      <c r="H31" s="65"/>
      <c r="I31" s="65"/>
      <c r="J31" s="196">
        <v>4</v>
      </c>
      <c r="K31" s="105">
        <v>12</v>
      </c>
      <c r="L31" s="150">
        <v>29.7</v>
      </c>
      <c r="M31" s="150">
        <v>30.3</v>
      </c>
      <c r="N31" s="150">
        <v>31.8</v>
      </c>
      <c r="O31" s="150">
        <v>30.4</v>
      </c>
    </row>
    <row r="32" spans="1:15" ht="14.25" customHeight="1" thickTop="1">
      <c r="A32" s="243">
        <v>4</v>
      </c>
      <c r="B32" s="13"/>
      <c r="C32" s="55">
        <v>91.6</v>
      </c>
      <c r="D32" s="57">
        <v>0</v>
      </c>
      <c r="E32" s="141">
        <v>262403</v>
      </c>
      <c r="F32" s="142">
        <v>34134</v>
      </c>
      <c r="G32" s="100" t="s">
        <v>54</v>
      </c>
      <c r="H32" s="199" t="s">
        <v>148</v>
      </c>
      <c r="I32" s="100">
        <v>1</v>
      </c>
      <c r="J32" s="193" t="s">
        <v>201</v>
      </c>
      <c r="K32" s="100">
        <v>2</v>
      </c>
      <c r="L32" s="147">
        <v>10.2</v>
      </c>
      <c r="M32" s="147" t="s">
        <v>11</v>
      </c>
      <c r="N32" s="147">
        <v>10</v>
      </c>
      <c r="O32" s="147" t="s">
        <v>11</v>
      </c>
    </row>
    <row r="33" spans="1:15" ht="14.25" customHeight="1">
      <c r="A33" s="244"/>
      <c r="B33" s="14" t="s">
        <v>24</v>
      </c>
      <c r="C33" s="56">
        <v>91.6</v>
      </c>
      <c r="D33" s="58">
        <v>0</v>
      </c>
      <c r="E33" s="143">
        <v>76374</v>
      </c>
      <c r="F33" s="144">
        <v>34671</v>
      </c>
      <c r="G33" s="101" t="s">
        <v>54</v>
      </c>
      <c r="H33" s="200" t="s">
        <v>148</v>
      </c>
      <c r="I33" s="101">
        <v>2</v>
      </c>
      <c r="J33" s="194" t="s">
        <v>202</v>
      </c>
      <c r="K33" s="101">
        <v>3</v>
      </c>
      <c r="L33" s="148">
        <v>10.1</v>
      </c>
      <c r="M33" s="148">
        <v>10.4</v>
      </c>
      <c r="N33" s="148">
        <v>10.5</v>
      </c>
      <c r="O33" s="148" t="s">
        <v>11</v>
      </c>
    </row>
    <row r="34" spans="1:15" ht="14.25" customHeight="1">
      <c r="A34" s="244"/>
      <c r="B34" s="107"/>
      <c r="C34" s="56">
        <v>91.6</v>
      </c>
      <c r="D34" s="58">
        <v>0</v>
      </c>
      <c r="E34" s="143">
        <v>262409</v>
      </c>
      <c r="F34" s="144">
        <v>34011</v>
      </c>
      <c r="G34" s="101" t="s">
        <v>54</v>
      </c>
      <c r="H34" s="200" t="s">
        <v>148</v>
      </c>
      <c r="I34" s="101">
        <v>3</v>
      </c>
      <c r="J34" s="194" t="s">
        <v>203</v>
      </c>
      <c r="K34" s="101">
        <v>2</v>
      </c>
      <c r="L34" s="148" t="s">
        <v>11</v>
      </c>
      <c r="M34" s="148">
        <v>10</v>
      </c>
      <c r="N34" s="148">
        <v>10.3</v>
      </c>
      <c r="O34" s="148" t="s">
        <v>11</v>
      </c>
    </row>
    <row r="35" spans="1:15" ht="14.25" customHeight="1">
      <c r="A35" s="244"/>
      <c r="B35" s="40" t="s">
        <v>178</v>
      </c>
      <c r="C35" s="66">
        <v>91.6</v>
      </c>
      <c r="D35" s="151">
        <v>0</v>
      </c>
      <c r="E35" s="143">
        <v>262411</v>
      </c>
      <c r="F35" s="144">
        <v>33972</v>
      </c>
      <c r="G35" s="101" t="s">
        <v>54</v>
      </c>
      <c r="H35" s="200" t="s">
        <v>148</v>
      </c>
      <c r="I35" s="101">
        <v>4</v>
      </c>
      <c r="J35" s="194" t="s">
        <v>204</v>
      </c>
      <c r="K35" s="101">
        <v>2</v>
      </c>
      <c r="L35" s="148">
        <v>9.9</v>
      </c>
      <c r="M35" s="148">
        <v>10.2</v>
      </c>
      <c r="N35" s="148" t="s">
        <v>11</v>
      </c>
      <c r="O35" s="148" t="s">
        <v>11</v>
      </c>
    </row>
    <row r="36" spans="1:15" ht="14.25" customHeight="1">
      <c r="A36" s="244"/>
      <c r="B36" s="155" t="s">
        <v>36</v>
      </c>
      <c r="C36" s="56">
        <v>91.6</v>
      </c>
      <c r="D36" s="58">
        <v>0</v>
      </c>
      <c r="E36" s="143" t="s">
        <v>11</v>
      </c>
      <c r="F36" s="144" t="s">
        <v>11</v>
      </c>
      <c r="G36" s="101" t="s">
        <v>60</v>
      </c>
      <c r="H36" s="200" t="s">
        <v>11</v>
      </c>
      <c r="I36" s="101">
        <v>5</v>
      </c>
      <c r="J36" s="194" t="s">
        <v>11</v>
      </c>
      <c r="K36" s="101">
        <v>0</v>
      </c>
      <c r="L36" s="148" t="s">
        <v>11</v>
      </c>
      <c r="M36" s="148" t="s">
        <v>11</v>
      </c>
      <c r="N36" s="148" t="s">
        <v>11</v>
      </c>
      <c r="O36" s="148" t="s">
        <v>11</v>
      </c>
    </row>
    <row r="37" spans="1:15" ht="14.25" customHeight="1">
      <c r="A37" s="244"/>
      <c r="B37" s="156" t="s">
        <v>179</v>
      </c>
      <c r="C37" s="56">
        <v>91.6</v>
      </c>
      <c r="D37" s="58">
        <v>0</v>
      </c>
      <c r="E37" s="145" t="s">
        <v>11</v>
      </c>
      <c r="F37" s="146" t="s">
        <v>11</v>
      </c>
      <c r="G37" s="102" t="s">
        <v>60</v>
      </c>
      <c r="H37" s="201" t="s">
        <v>11</v>
      </c>
      <c r="I37" s="102">
        <v>6</v>
      </c>
      <c r="J37" s="195" t="s">
        <v>11</v>
      </c>
      <c r="K37" s="102"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">
        <v>314</v>
      </c>
      <c r="C38" s="22">
        <v>91.6</v>
      </c>
      <c r="D38" s="59">
        <v>0</v>
      </c>
      <c r="E38" s="21"/>
      <c r="F38" s="21"/>
      <c r="G38" s="65"/>
      <c r="H38" s="65"/>
      <c r="I38" s="65"/>
      <c r="J38" s="196">
        <v>4</v>
      </c>
      <c r="K38" s="105">
        <v>9</v>
      </c>
      <c r="L38" s="150">
        <v>30.2</v>
      </c>
      <c r="M38" s="150">
        <v>30.6</v>
      </c>
      <c r="N38" s="150">
        <v>30.8</v>
      </c>
      <c r="O38" s="150">
        <v>0</v>
      </c>
    </row>
    <row r="39" spans="1:15" ht="14.25" customHeight="1" thickTop="1">
      <c r="A39" s="243">
        <v>5</v>
      </c>
      <c r="B39" s="13"/>
      <c r="C39" s="55">
        <v>90.25</v>
      </c>
      <c r="D39" s="57">
        <v>0</v>
      </c>
      <c r="E39" s="141">
        <v>66093</v>
      </c>
      <c r="F39" s="142">
        <v>34467</v>
      </c>
      <c r="G39" s="100" t="s">
        <v>54</v>
      </c>
      <c r="H39" s="199" t="s">
        <v>148</v>
      </c>
      <c r="I39" s="100">
        <v>1</v>
      </c>
      <c r="J39" s="193" t="s">
        <v>230</v>
      </c>
      <c r="K39" s="100">
        <v>3</v>
      </c>
      <c r="L39" s="147">
        <v>9.6</v>
      </c>
      <c r="M39" s="147">
        <v>10.2</v>
      </c>
      <c r="N39" s="147">
        <v>10.2</v>
      </c>
      <c r="O39" s="147" t="s">
        <v>11</v>
      </c>
    </row>
    <row r="40" spans="1:15" ht="14.25" customHeight="1">
      <c r="A40" s="244"/>
      <c r="B40" s="14" t="s">
        <v>24</v>
      </c>
      <c r="C40" s="56">
        <v>90.25</v>
      </c>
      <c r="D40" s="58">
        <v>0</v>
      </c>
      <c r="E40" s="143">
        <v>197939</v>
      </c>
      <c r="F40" s="144">
        <v>33177</v>
      </c>
      <c r="G40" s="101" t="s">
        <v>54</v>
      </c>
      <c r="H40" s="200" t="s">
        <v>148</v>
      </c>
      <c r="I40" s="101">
        <v>2</v>
      </c>
      <c r="J40" s="194" t="s">
        <v>231</v>
      </c>
      <c r="K40" s="101">
        <v>3</v>
      </c>
      <c r="L40" s="148">
        <v>9.8</v>
      </c>
      <c r="M40" s="148">
        <v>10</v>
      </c>
      <c r="N40" s="148">
        <v>9.8</v>
      </c>
      <c r="O40" s="148" t="s">
        <v>11</v>
      </c>
    </row>
    <row r="41" spans="1:15" ht="14.25" customHeight="1">
      <c r="A41" s="244"/>
      <c r="B41" s="107"/>
      <c r="C41" s="56">
        <v>90.25</v>
      </c>
      <c r="D41" s="58">
        <v>0</v>
      </c>
      <c r="E41" s="143">
        <v>262841</v>
      </c>
      <c r="F41" s="144">
        <v>34384</v>
      </c>
      <c r="G41" s="101" t="s">
        <v>54</v>
      </c>
      <c r="H41" s="200" t="s">
        <v>148</v>
      </c>
      <c r="I41" s="101">
        <v>3</v>
      </c>
      <c r="J41" s="194" t="s">
        <v>232</v>
      </c>
      <c r="K41" s="101">
        <v>3</v>
      </c>
      <c r="L41" s="148">
        <v>10.2</v>
      </c>
      <c r="M41" s="148">
        <v>10.45</v>
      </c>
      <c r="N41" s="148">
        <v>10</v>
      </c>
      <c r="O41" s="148" t="s">
        <v>11</v>
      </c>
    </row>
    <row r="42" spans="1:15" ht="14.25" customHeight="1">
      <c r="A42" s="244"/>
      <c r="B42" s="40" t="s">
        <v>217</v>
      </c>
      <c r="C42" s="66">
        <v>90.25</v>
      </c>
      <c r="D42" s="151">
        <v>0</v>
      </c>
      <c r="E42" s="143" t="s">
        <v>11</v>
      </c>
      <c r="F42" s="144" t="s">
        <v>11</v>
      </c>
      <c r="G42" s="101" t="s">
        <v>60</v>
      </c>
      <c r="H42" s="200" t="s">
        <v>11</v>
      </c>
      <c r="I42" s="101">
        <v>4</v>
      </c>
      <c r="J42" s="194" t="s">
        <v>11</v>
      </c>
      <c r="K42" s="101">
        <v>0</v>
      </c>
      <c r="L42" s="148" t="s">
        <v>11</v>
      </c>
      <c r="M42" s="148" t="s">
        <v>11</v>
      </c>
      <c r="N42" s="148" t="s">
        <v>11</v>
      </c>
      <c r="O42" s="148" t="s">
        <v>11</v>
      </c>
    </row>
    <row r="43" spans="1:15" ht="14.25" customHeight="1">
      <c r="A43" s="244"/>
      <c r="B43" s="155" t="s">
        <v>36</v>
      </c>
      <c r="C43" s="56">
        <v>90.25</v>
      </c>
      <c r="D43" s="58">
        <v>0</v>
      </c>
      <c r="E43" s="143" t="s">
        <v>11</v>
      </c>
      <c r="F43" s="144" t="s">
        <v>11</v>
      </c>
      <c r="G43" s="101" t="s">
        <v>60</v>
      </c>
      <c r="H43" s="200" t="s">
        <v>11</v>
      </c>
      <c r="I43" s="101">
        <v>5</v>
      </c>
      <c r="J43" s="194" t="s">
        <v>11</v>
      </c>
      <c r="K43" s="101">
        <v>0</v>
      </c>
      <c r="L43" s="148" t="s">
        <v>11</v>
      </c>
      <c r="M43" s="148" t="s">
        <v>11</v>
      </c>
      <c r="N43" s="148" t="s">
        <v>11</v>
      </c>
      <c r="O43" s="148" t="s">
        <v>11</v>
      </c>
    </row>
    <row r="44" spans="1:15" ht="14.25" customHeight="1">
      <c r="A44" s="244"/>
      <c r="B44" s="156" t="s">
        <v>218</v>
      </c>
      <c r="C44" s="56">
        <v>90.25</v>
      </c>
      <c r="D44" s="58">
        <v>0</v>
      </c>
      <c r="E44" s="145" t="s">
        <v>11</v>
      </c>
      <c r="F44" s="146" t="s">
        <v>11</v>
      </c>
      <c r="G44" s="102" t="s">
        <v>60</v>
      </c>
      <c r="H44" s="201" t="s">
        <v>11</v>
      </c>
      <c r="I44" s="102">
        <v>6</v>
      </c>
      <c r="J44" s="195" t="s">
        <v>11</v>
      </c>
      <c r="K44" s="102">
        <v>0</v>
      </c>
      <c r="L44" s="149" t="s">
        <v>11</v>
      </c>
      <c r="M44" s="149" t="s">
        <v>11</v>
      </c>
      <c r="N44" s="149" t="s">
        <v>11</v>
      </c>
      <c r="O44" s="149" t="s">
        <v>11</v>
      </c>
    </row>
    <row r="45" spans="1:15" ht="14.25" customHeight="1" thickBot="1">
      <c r="A45" s="245"/>
      <c r="B45" s="157" t="s">
        <v>315</v>
      </c>
      <c r="C45" s="22">
        <v>90.25</v>
      </c>
      <c r="D45" s="59">
        <v>0</v>
      </c>
      <c r="E45" s="21"/>
      <c r="F45" s="21"/>
      <c r="G45" s="65"/>
      <c r="H45" s="65"/>
      <c r="I45" s="65"/>
      <c r="J45" s="196">
        <v>3</v>
      </c>
      <c r="K45" s="105">
        <v>9</v>
      </c>
      <c r="L45" s="150">
        <v>29.6</v>
      </c>
      <c r="M45" s="150">
        <v>30.65</v>
      </c>
      <c r="N45" s="150">
        <v>30</v>
      </c>
      <c r="O45" s="150">
        <v>0</v>
      </c>
    </row>
    <row r="46" spans="1:15" ht="14.25" customHeight="1" thickTop="1">
      <c r="A46" s="243">
        <v>6</v>
      </c>
      <c r="B46" s="13"/>
      <c r="C46" s="55">
        <v>90.2</v>
      </c>
      <c r="D46" s="57">
        <v>0</v>
      </c>
      <c r="E46" s="141">
        <v>274448</v>
      </c>
      <c r="F46" s="142">
        <v>34346</v>
      </c>
      <c r="G46" s="100" t="s">
        <v>54</v>
      </c>
      <c r="H46" s="199" t="s">
        <v>148</v>
      </c>
      <c r="I46" s="100">
        <v>1</v>
      </c>
      <c r="J46" s="193" t="s">
        <v>260</v>
      </c>
      <c r="K46" s="100">
        <v>4</v>
      </c>
      <c r="L46" s="147">
        <v>9.5</v>
      </c>
      <c r="M46" s="147">
        <v>9.8</v>
      </c>
      <c r="N46" s="147">
        <v>10</v>
      </c>
      <c r="O46" s="147">
        <v>10.6</v>
      </c>
    </row>
    <row r="47" spans="1:15" ht="14.25" customHeight="1">
      <c r="A47" s="244"/>
      <c r="B47" s="14" t="s">
        <v>24</v>
      </c>
      <c r="C47" s="56">
        <v>90.2</v>
      </c>
      <c r="D47" s="58">
        <v>0</v>
      </c>
      <c r="E47" s="143">
        <v>168003</v>
      </c>
      <c r="F47" s="144">
        <v>34328</v>
      </c>
      <c r="G47" s="101" t="s">
        <v>54</v>
      </c>
      <c r="H47" s="200" t="s">
        <v>148</v>
      </c>
      <c r="I47" s="101">
        <v>2</v>
      </c>
      <c r="J47" s="194" t="s">
        <v>261</v>
      </c>
      <c r="K47" s="101">
        <v>4</v>
      </c>
      <c r="L47" s="148">
        <v>9.3</v>
      </c>
      <c r="M47" s="148">
        <v>10.1</v>
      </c>
      <c r="N47" s="148">
        <v>10.7</v>
      </c>
      <c r="O47" s="148">
        <v>10.1</v>
      </c>
    </row>
    <row r="48" spans="1:15" ht="14.25" customHeight="1">
      <c r="A48" s="244"/>
      <c r="B48" s="107"/>
      <c r="C48" s="56">
        <v>90.2</v>
      </c>
      <c r="D48" s="58">
        <v>0</v>
      </c>
      <c r="E48" s="143">
        <v>274449</v>
      </c>
      <c r="F48" s="144">
        <v>33880</v>
      </c>
      <c r="G48" s="101" t="s">
        <v>54</v>
      </c>
      <c r="H48" s="200" t="s">
        <v>148</v>
      </c>
      <c r="I48" s="101">
        <v>3</v>
      </c>
      <c r="J48" s="194" t="s">
        <v>262</v>
      </c>
      <c r="K48" s="101">
        <v>4</v>
      </c>
      <c r="L48" s="148">
        <v>10</v>
      </c>
      <c r="M48" s="148">
        <v>9.5</v>
      </c>
      <c r="N48" s="148">
        <v>10.3</v>
      </c>
      <c r="O48" s="148">
        <v>9.1</v>
      </c>
    </row>
    <row r="49" spans="1:15" ht="14.25" customHeight="1">
      <c r="A49" s="244"/>
      <c r="B49" s="40" t="s">
        <v>243</v>
      </c>
      <c r="C49" s="66">
        <v>90.2</v>
      </c>
      <c r="D49" s="151">
        <v>0</v>
      </c>
      <c r="E49" s="143" t="s">
        <v>11</v>
      </c>
      <c r="F49" s="144" t="s">
        <v>11</v>
      </c>
      <c r="G49" s="101" t="s">
        <v>60</v>
      </c>
      <c r="H49" s="200" t="s">
        <v>11</v>
      </c>
      <c r="I49" s="101">
        <v>4</v>
      </c>
      <c r="J49" s="194" t="s">
        <v>11</v>
      </c>
      <c r="K49" s="101">
        <v>0</v>
      </c>
      <c r="L49" s="148" t="s">
        <v>11</v>
      </c>
      <c r="M49" s="148" t="s">
        <v>11</v>
      </c>
      <c r="N49" s="148" t="s">
        <v>11</v>
      </c>
      <c r="O49" s="148" t="s">
        <v>11</v>
      </c>
    </row>
    <row r="50" spans="1:15" ht="14.25" customHeight="1">
      <c r="A50" s="244"/>
      <c r="B50" s="155" t="s">
        <v>36</v>
      </c>
      <c r="C50" s="56">
        <v>90.2</v>
      </c>
      <c r="D50" s="58">
        <v>0</v>
      </c>
      <c r="E50" s="143" t="s">
        <v>11</v>
      </c>
      <c r="F50" s="144" t="s">
        <v>11</v>
      </c>
      <c r="G50" s="101" t="s">
        <v>60</v>
      </c>
      <c r="H50" s="200" t="s">
        <v>11</v>
      </c>
      <c r="I50" s="101">
        <v>5</v>
      </c>
      <c r="J50" s="194" t="s">
        <v>11</v>
      </c>
      <c r="K50" s="101">
        <v>0</v>
      </c>
      <c r="L50" s="148" t="s">
        <v>11</v>
      </c>
      <c r="M50" s="148" t="s">
        <v>11</v>
      </c>
      <c r="N50" s="148" t="s">
        <v>11</v>
      </c>
      <c r="O50" s="148" t="s">
        <v>11</v>
      </c>
    </row>
    <row r="51" spans="1:15" ht="14.25" customHeight="1">
      <c r="A51" s="244"/>
      <c r="B51" s="156" t="s">
        <v>67</v>
      </c>
      <c r="C51" s="56">
        <v>90.2</v>
      </c>
      <c r="D51" s="58">
        <v>0</v>
      </c>
      <c r="E51" s="145" t="s">
        <v>11</v>
      </c>
      <c r="F51" s="146" t="s">
        <v>11</v>
      </c>
      <c r="G51" s="102" t="s">
        <v>60</v>
      </c>
      <c r="H51" s="201" t="s">
        <v>11</v>
      </c>
      <c r="I51" s="102">
        <v>6</v>
      </c>
      <c r="J51" s="195" t="s">
        <v>11</v>
      </c>
      <c r="K51" s="102">
        <v>0</v>
      </c>
      <c r="L51" s="149" t="s">
        <v>11</v>
      </c>
      <c r="M51" s="149" t="s">
        <v>11</v>
      </c>
      <c r="N51" s="149" t="s">
        <v>11</v>
      </c>
      <c r="O51" s="149" t="s">
        <v>11</v>
      </c>
    </row>
    <row r="52" spans="1:15" ht="14.25" customHeight="1" thickBot="1">
      <c r="A52" s="245"/>
      <c r="B52" s="157" t="s">
        <v>317</v>
      </c>
      <c r="C52" s="22">
        <v>90.2</v>
      </c>
      <c r="D52" s="59">
        <v>0</v>
      </c>
      <c r="E52" s="21"/>
      <c r="F52" s="21"/>
      <c r="G52" s="65"/>
      <c r="H52" s="65"/>
      <c r="I52" s="65"/>
      <c r="J52" s="196">
        <v>3</v>
      </c>
      <c r="K52" s="105">
        <v>12</v>
      </c>
      <c r="L52" s="150">
        <v>28.8</v>
      </c>
      <c r="M52" s="150">
        <v>29.4</v>
      </c>
      <c r="N52" s="150">
        <v>31</v>
      </c>
      <c r="O52" s="150">
        <v>29.8</v>
      </c>
    </row>
    <row r="53" spans="1:15" ht="14.25" customHeight="1" thickTop="1">
      <c r="A53" s="243">
        <v>7</v>
      </c>
      <c r="B53" s="13"/>
      <c r="C53" s="55">
        <v>90.05</v>
      </c>
      <c r="D53" s="57">
        <v>0</v>
      </c>
      <c r="E53" s="141">
        <v>296052</v>
      </c>
      <c r="F53" s="142">
        <v>35245</v>
      </c>
      <c r="G53" s="100" t="s">
        <v>54</v>
      </c>
      <c r="H53" s="199" t="s">
        <v>136</v>
      </c>
      <c r="I53" s="100">
        <v>1</v>
      </c>
      <c r="J53" s="193" t="s">
        <v>226</v>
      </c>
      <c r="K53" s="100">
        <v>1</v>
      </c>
      <c r="L53" s="147" t="s">
        <v>11</v>
      </c>
      <c r="M53" s="147" t="s">
        <v>11</v>
      </c>
      <c r="N53" s="147">
        <v>9.6</v>
      </c>
      <c r="O53" s="147" t="s">
        <v>11</v>
      </c>
    </row>
    <row r="54" spans="1:15" ht="14.25" customHeight="1">
      <c r="A54" s="244"/>
      <c r="B54" s="14" t="s">
        <v>24</v>
      </c>
      <c r="C54" s="56">
        <v>90.05</v>
      </c>
      <c r="D54" s="58">
        <v>0</v>
      </c>
      <c r="E54" s="143">
        <v>224954</v>
      </c>
      <c r="F54" s="144">
        <v>34895</v>
      </c>
      <c r="G54" s="101" t="s">
        <v>54</v>
      </c>
      <c r="H54" s="200" t="s">
        <v>136</v>
      </c>
      <c r="I54" s="101">
        <v>2</v>
      </c>
      <c r="J54" s="194" t="s">
        <v>227</v>
      </c>
      <c r="K54" s="101">
        <v>3</v>
      </c>
      <c r="L54" s="148">
        <v>10.2</v>
      </c>
      <c r="M54" s="148">
        <v>10.5</v>
      </c>
      <c r="N54" s="148">
        <v>10</v>
      </c>
      <c r="O54" s="148" t="s">
        <v>11</v>
      </c>
    </row>
    <row r="55" spans="1:15" ht="14.25" customHeight="1">
      <c r="A55" s="244"/>
      <c r="B55" s="107"/>
      <c r="C55" s="56">
        <v>90.05</v>
      </c>
      <c r="D55" s="58">
        <v>0</v>
      </c>
      <c r="E55" s="143">
        <v>262842</v>
      </c>
      <c r="F55" s="144">
        <v>34600</v>
      </c>
      <c r="G55" s="101" t="s">
        <v>54</v>
      </c>
      <c r="H55" s="200" t="s">
        <v>148</v>
      </c>
      <c r="I55" s="101">
        <v>3</v>
      </c>
      <c r="J55" s="194" t="s">
        <v>228</v>
      </c>
      <c r="K55" s="101">
        <v>3</v>
      </c>
      <c r="L55" s="148">
        <v>9.9</v>
      </c>
      <c r="M55" s="148">
        <v>9.85</v>
      </c>
      <c r="N55" s="148">
        <v>10.1</v>
      </c>
      <c r="O55" s="148" t="s">
        <v>11</v>
      </c>
    </row>
    <row r="56" spans="1:15" ht="14.25" customHeight="1">
      <c r="A56" s="244"/>
      <c r="B56" s="40" t="s">
        <v>217</v>
      </c>
      <c r="C56" s="66">
        <v>90.05</v>
      </c>
      <c r="D56" s="151">
        <v>0</v>
      </c>
      <c r="E56" s="143">
        <v>224955</v>
      </c>
      <c r="F56" s="144">
        <v>34428</v>
      </c>
      <c r="G56" s="101" t="s">
        <v>54</v>
      </c>
      <c r="H56" s="200" t="s">
        <v>148</v>
      </c>
      <c r="I56" s="101">
        <v>4</v>
      </c>
      <c r="J56" s="194" t="s">
        <v>229</v>
      </c>
      <c r="K56" s="101">
        <v>2</v>
      </c>
      <c r="L56" s="148">
        <v>10</v>
      </c>
      <c r="M56" s="148">
        <v>9.9</v>
      </c>
      <c r="N56" s="148" t="s">
        <v>11</v>
      </c>
      <c r="O56" s="148" t="s">
        <v>11</v>
      </c>
    </row>
    <row r="57" spans="1:15" ht="14.25" customHeight="1">
      <c r="A57" s="244"/>
      <c r="B57" s="155" t="s">
        <v>62</v>
      </c>
      <c r="C57" s="56">
        <v>90.05</v>
      </c>
      <c r="D57" s="58">
        <v>0</v>
      </c>
      <c r="E57" s="143" t="s">
        <v>11</v>
      </c>
      <c r="F57" s="144" t="s">
        <v>11</v>
      </c>
      <c r="G57" s="101" t="s">
        <v>60</v>
      </c>
      <c r="H57" s="200" t="s">
        <v>11</v>
      </c>
      <c r="I57" s="101">
        <v>5</v>
      </c>
      <c r="J57" s="194" t="s">
        <v>11</v>
      </c>
      <c r="K57" s="101">
        <v>0</v>
      </c>
      <c r="L57" s="148" t="s">
        <v>11</v>
      </c>
      <c r="M57" s="148" t="s">
        <v>11</v>
      </c>
      <c r="N57" s="148" t="s">
        <v>11</v>
      </c>
      <c r="O57" s="148" t="s">
        <v>11</v>
      </c>
    </row>
    <row r="58" spans="1:15" ht="14.25" customHeight="1">
      <c r="A58" s="244"/>
      <c r="B58" s="156" t="s">
        <v>218</v>
      </c>
      <c r="C58" s="56">
        <v>90.05</v>
      </c>
      <c r="D58" s="58">
        <v>0</v>
      </c>
      <c r="E58" s="145" t="s">
        <v>11</v>
      </c>
      <c r="F58" s="146" t="s">
        <v>11</v>
      </c>
      <c r="G58" s="102" t="s">
        <v>60</v>
      </c>
      <c r="H58" s="201" t="s">
        <v>11</v>
      </c>
      <c r="I58" s="102">
        <v>6</v>
      </c>
      <c r="J58" s="195" t="s">
        <v>11</v>
      </c>
      <c r="K58" s="102">
        <v>0</v>
      </c>
      <c r="L58" s="149" t="s">
        <v>11</v>
      </c>
      <c r="M58" s="149" t="s">
        <v>11</v>
      </c>
      <c r="N58" s="149" t="s">
        <v>11</v>
      </c>
      <c r="O58" s="149" t="s">
        <v>11</v>
      </c>
    </row>
    <row r="59" spans="1:15" ht="14.25" customHeight="1" thickBot="1">
      <c r="A59" s="245"/>
      <c r="B59" s="157" t="s">
        <v>315</v>
      </c>
      <c r="C59" s="22">
        <v>90.05</v>
      </c>
      <c r="D59" s="59">
        <v>0</v>
      </c>
      <c r="E59" s="21"/>
      <c r="F59" s="21"/>
      <c r="G59" s="65"/>
      <c r="H59" s="65"/>
      <c r="I59" s="65"/>
      <c r="J59" s="196">
        <v>4</v>
      </c>
      <c r="K59" s="105">
        <v>9</v>
      </c>
      <c r="L59" s="150">
        <v>30.1</v>
      </c>
      <c r="M59" s="150">
        <v>30.25</v>
      </c>
      <c r="N59" s="150">
        <v>29.7</v>
      </c>
      <c r="O59" s="150">
        <v>0</v>
      </c>
    </row>
    <row r="60" spans="1:15" ht="14.25" customHeight="1" thickTop="1">
      <c r="A60" s="243">
        <v>8</v>
      </c>
      <c r="B60" s="13"/>
      <c r="C60" s="55">
        <v>89.9</v>
      </c>
      <c r="D60" s="57">
        <v>0</v>
      </c>
      <c r="E60" s="141">
        <v>54236</v>
      </c>
      <c r="F60" s="142">
        <v>33285</v>
      </c>
      <c r="G60" s="100" t="s">
        <v>54</v>
      </c>
      <c r="H60" s="199" t="s">
        <v>148</v>
      </c>
      <c r="I60" s="100">
        <v>1</v>
      </c>
      <c r="J60" s="193" t="s">
        <v>174</v>
      </c>
      <c r="K60" s="100">
        <v>3</v>
      </c>
      <c r="L60" s="147">
        <v>9.9</v>
      </c>
      <c r="M60" s="147">
        <v>10.2</v>
      </c>
      <c r="N60" s="147">
        <v>10.2</v>
      </c>
      <c r="O60" s="147" t="s">
        <v>11</v>
      </c>
    </row>
    <row r="61" spans="1:15" ht="14.25" customHeight="1">
      <c r="A61" s="244"/>
      <c r="B61" s="14" t="s">
        <v>24</v>
      </c>
      <c r="C61" s="56">
        <v>89.9</v>
      </c>
      <c r="D61" s="58">
        <v>0</v>
      </c>
      <c r="E61" s="143">
        <v>267000</v>
      </c>
      <c r="F61" s="144">
        <v>34558</v>
      </c>
      <c r="G61" s="101" t="s">
        <v>54</v>
      </c>
      <c r="H61" s="200" t="s">
        <v>148</v>
      </c>
      <c r="I61" s="101">
        <v>2</v>
      </c>
      <c r="J61" s="194" t="s">
        <v>175</v>
      </c>
      <c r="K61" s="101">
        <v>2</v>
      </c>
      <c r="L61" s="148" t="s">
        <v>11</v>
      </c>
      <c r="M61" s="148">
        <v>9.7</v>
      </c>
      <c r="N61" s="148" t="s">
        <v>11</v>
      </c>
      <c r="O61" s="148">
        <v>9.3</v>
      </c>
    </row>
    <row r="62" spans="1:15" ht="14.25" customHeight="1">
      <c r="A62" s="244"/>
      <c r="B62" s="107"/>
      <c r="C62" s="56">
        <v>89.9</v>
      </c>
      <c r="D62" s="58">
        <v>0</v>
      </c>
      <c r="E62" s="143">
        <v>81824</v>
      </c>
      <c r="F62" s="144">
        <v>35600</v>
      </c>
      <c r="G62" s="101" t="s">
        <v>54</v>
      </c>
      <c r="H62" s="200" t="s">
        <v>136</v>
      </c>
      <c r="I62" s="101">
        <v>3</v>
      </c>
      <c r="J62" s="194" t="s">
        <v>176</v>
      </c>
      <c r="K62" s="101">
        <v>4</v>
      </c>
      <c r="L62" s="148">
        <v>9.8</v>
      </c>
      <c r="M62" s="148">
        <v>10.2</v>
      </c>
      <c r="N62" s="148">
        <v>9.8</v>
      </c>
      <c r="O62" s="148">
        <v>9.5</v>
      </c>
    </row>
    <row r="63" spans="1:15" ht="14.25" customHeight="1">
      <c r="A63" s="244"/>
      <c r="B63" s="40" t="s">
        <v>163</v>
      </c>
      <c r="C63" s="66">
        <v>89.9</v>
      </c>
      <c r="D63" s="151">
        <v>0</v>
      </c>
      <c r="E63" s="143">
        <v>81825</v>
      </c>
      <c r="F63" s="144">
        <v>35629</v>
      </c>
      <c r="G63" s="101" t="s">
        <v>54</v>
      </c>
      <c r="H63" s="200" t="s">
        <v>136</v>
      </c>
      <c r="I63" s="101">
        <v>4</v>
      </c>
      <c r="J63" s="194" t="s">
        <v>177</v>
      </c>
      <c r="K63" s="101">
        <v>3</v>
      </c>
      <c r="L63" s="148">
        <v>10.1</v>
      </c>
      <c r="M63" s="148" t="s">
        <v>11</v>
      </c>
      <c r="N63" s="148">
        <v>10</v>
      </c>
      <c r="O63" s="148">
        <v>10</v>
      </c>
    </row>
    <row r="64" spans="1:15" ht="14.25" customHeight="1">
      <c r="A64" s="244"/>
      <c r="B64" s="155" t="s">
        <v>36</v>
      </c>
      <c r="C64" s="56">
        <v>89.9</v>
      </c>
      <c r="D64" s="58">
        <v>0</v>
      </c>
      <c r="E64" s="143" t="s">
        <v>11</v>
      </c>
      <c r="F64" s="144" t="s">
        <v>11</v>
      </c>
      <c r="G64" s="101" t="s">
        <v>60</v>
      </c>
      <c r="H64" s="200" t="s">
        <v>11</v>
      </c>
      <c r="I64" s="101">
        <v>5</v>
      </c>
      <c r="J64" s="194" t="s">
        <v>11</v>
      </c>
      <c r="K64" s="101">
        <v>0</v>
      </c>
      <c r="L64" s="148" t="s">
        <v>11</v>
      </c>
      <c r="M64" s="148" t="s">
        <v>11</v>
      </c>
      <c r="N64" s="148" t="s">
        <v>11</v>
      </c>
      <c r="O64" s="148" t="s">
        <v>11</v>
      </c>
    </row>
    <row r="65" spans="1:15" ht="14.25" customHeight="1">
      <c r="A65" s="244"/>
      <c r="B65" s="156" t="s">
        <v>164</v>
      </c>
      <c r="C65" s="56">
        <v>89.9</v>
      </c>
      <c r="D65" s="58">
        <v>0</v>
      </c>
      <c r="E65" s="145" t="s">
        <v>11</v>
      </c>
      <c r="F65" s="146" t="s">
        <v>11</v>
      </c>
      <c r="G65" s="102" t="s">
        <v>60</v>
      </c>
      <c r="H65" s="201" t="s">
        <v>11</v>
      </c>
      <c r="I65" s="102">
        <v>6</v>
      </c>
      <c r="J65" s="195" t="s">
        <v>11</v>
      </c>
      <c r="K65" s="102">
        <v>0</v>
      </c>
      <c r="L65" s="149" t="s">
        <v>11</v>
      </c>
      <c r="M65" s="149" t="s">
        <v>11</v>
      </c>
      <c r="N65" s="149" t="s">
        <v>11</v>
      </c>
      <c r="O65" s="149" t="s">
        <v>11</v>
      </c>
    </row>
    <row r="66" spans="1:15" ht="14.25" customHeight="1" thickBot="1">
      <c r="A66" s="245"/>
      <c r="B66" s="157" t="s">
        <v>320</v>
      </c>
      <c r="C66" s="22">
        <v>89.9</v>
      </c>
      <c r="D66" s="59">
        <v>0</v>
      </c>
      <c r="E66" s="21"/>
      <c r="F66" s="21"/>
      <c r="G66" s="65"/>
      <c r="H66" s="65"/>
      <c r="I66" s="65"/>
      <c r="J66" s="196">
        <v>4</v>
      </c>
      <c r="K66" s="105">
        <v>12</v>
      </c>
      <c r="L66" s="150">
        <v>29.8</v>
      </c>
      <c r="M66" s="150">
        <v>30.1</v>
      </c>
      <c r="N66" s="150">
        <v>30</v>
      </c>
      <c r="O66" s="150">
        <v>28.8</v>
      </c>
    </row>
    <row r="67" spans="1:15" s="38" customFormat="1" ht="13.5" customHeight="1" thickTop="1">
      <c r="A67" s="211"/>
      <c r="B67" s="34"/>
      <c r="C67" s="35"/>
      <c r="D67" s="36"/>
      <c r="E67" s="37"/>
      <c r="F67" s="37"/>
      <c r="G67" s="41"/>
      <c r="H67" s="41"/>
      <c r="I67" s="41"/>
      <c r="J67" s="197">
        <v>31</v>
      </c>
      <c r="K67" s="192"/>
      <c r="L67" s="32"/>
      <c r="M67" s="32"/>
      <c r="N67" s="32"/>
      <c r="O67" s="32"/>
    </row>
    <row r="68" spans="1:11" s="2" customFormat="1" ht="14.25">
      <c r="A68" s="212"/>
      <c r="B68" s="99" t="s">
        <v>28</v>
      </c>
      <c r="C68" s="16"/>
      <c r="D68" s="19"/>
      <c r="E68" s="19"/>
      <c r="F68" s="19"/>
      <c r="G68" s="106"/>
      <c r="H68" s="106"/>
      <c r="I68" s="106"/>
      <c r="J68" s="106"/>
      <c r="K68" s="72"/>
    </row>
  </sheetData>
  <sheetProtection/>
  <mergeCells count="20">
    <mergeCell ref="A60:A66"/>
    <mergeCell ref="A25:A31"/>
    <mergeCell ref="A53:A59"/>
    <mergeCell ref="A11:A17"/>
    <mergeCell ref="A18:A24"/>
    <mergeCell ref="A32:A38"/>
    <mergeCell ref="A2:O2"/>
    <mergeCell ref="A3:O3"/>
    <mergeCell ref="K4:M4"/>
    <mergeCell ref="B8:B9"/>
    <mergeCell ref="G8:G9"/>
    <mergeCell ref="H8:H9"/>
    <mergeCell ref="N8:N9"/>
    <mergeCell ref="O8:O9"/>
    <mergeCell ref="A39:A45"/>
    <mergeCell ref="A46:A52"/>
    <mergeCell ref="I8:I9"/>
    <mergeCell ref="J8:J9"/>
    <mergeCell ref="L8:L9"/>
    <mergeCell ref="M8:M9"/>
  </mergeCells>
  <printOptions horizontalCentered="1"/>
  <pageMargins left="0" right="0" top="0" bottom="0.3937007874015748" header="0.984251968503937" footer="0.2362204724409449"/>
  <pageSetup fitToHeight="4" horizontalDpi="360" verticalDpi="360" orientation="landscape" paperSize="9" scale="78" r:id="rId2"/>
  <headerFooter alignWithMargins="0">
    <oddHeader>&amp;R
Pagina &amp;P di &amp;N</oddHeader>
    <oddFooter>&amp;L&amp;8Il Presidente di Giuria
( LUZZARA  Gabriella )&amp;R&amp;8L'Ufficiale di Gara
( CHIALA' Giorgio 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0"/>
  <sheetViews>
    <sheetView showGridLines="0" zoomScale="73" zoomScaleNormal="73" zoomScalePageLayoutView="0" workbookViewId="0" topLeftCell="A1">
      <pane ySplit="9" topLeftCell="BM10" activePane="bottomLeft" state="frozen"/>
      <selection pane="topLeft" activeCell="K144" sqref="K144"/>
      <selection pane="bottomLeft" activeCell="J13" sqref="J13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11.710937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68" t="s">
        <v>49</v>
      </c>
    </row>
    <row r="2" spans="1:15" ht="36.75" customHeight="1">
      <c r="A2" s="246" t="s">
        <v>299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s">
        <v>312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s">
        <v>16</v>
      </c>
      <c r="C4" s="161" t="s">
        <v>300</v>
      </c>
      <c r="J4" s="164" t="s">
        <v>18</v>
      </c>
      <c r="K4" s="249">
        <v>39873</v>
      </c>
      <c r="L4" s="249"/>
      <c r="M4" s="249"/>
      <c r="O4" s="78"/>
    </row>
    <row r="5" spans="2:15" s="12" customFormat="1" ht="12.75" customHeight="1">
      <c r="B5" s="162" t="s">
        <v>17</v>
      </c>
      <c r="C5" s="163" t="s">
        <v>301</v>
      </c>
      <c r="D5" s="71"/>
      <c r="E5" s="71"/>
      <c r="F5" s="165" t="s">
        <v>302</v>
      </c>
      <c r="J5" s="71"/>
      <c r="K5" s="166" t="s">
        <v>298</v>
      </c>
      <c r="L5" s="71"/>
      <c r="O5" s="154"/>
    </row>
    <row r="6" spans="3:15" s="12" customFormat="1" ht="15.75" customHeight="1">
      <c r="C6" s="71"/>
      <c r="D6" s="71"/>
      <c r="E6" s="71"/>
      <c r="F6" s="71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73"/>
      <c r="I7" s="73"/>
      <c r="L7" s="73"/>
      <c r="M7" s="73"/>
      <c r="N7" s="73"/>
      <c r="O7" s="73"/>
    </row>
    <row r="8" spans="1:15" s="4" customFormat="1" ht="16.5" customHeight="1" thickTop="1">
      <c r="A8" s="169" t="s">
        <v>7</v>
      </c>
      <c r="B8" s="263" t="s">
        <v>29</v>
      </c>
      <c r="C8" s="170" t="s">
        <v>2</v>
      </c>
      <c r="D8" s="171" t="s">
        <v>12</v>
      </c>
      <c r="E8" s="172" t="s">
        <v>46</v>
      </c>
      <c r="F8" s="172" t="s">
        <v>42</v>
      </c>
      <c r="G8" s="264" t="s">
        <v>13</v>
      </c>
      <c r="H8" s="266" t="s">
        <v>55</v>
      </c>
      <c r="I8" s="267" t="s">
        <v>50</v>
      </c>
      <c r="J8" s="259" t="s">
        <v>3</v>
      </c>
      <c r="K8" s="173" t="s">
        <v>26</v>
      </c>
      <c r="L8" s="261" t="s">
        <v>37</v>
      </c>
      <c r="M8" s="261" t="s">
        <v>45</v>
      </c>
      <c r="N8" s="261" t="s">
        <v>51</v>
      </c>
      <c r="O8" s="261" t="s">
        <v>9</v>
      </c>
    </row>
    <row r="9" spans="1:15" s="4" customFormat="1" ht="16.5" customHeight="1" thickBot="1">
      <c r="A9" s="174" t="s">
        <v>8</v>
      </c>
      <c r="B9" s="260"/>
      <c r="C9" s="175" t="s">
        <v>6</v>
      </c>
      <c r="D9" s="176" t="s">
        <v>30</v>
      </c>
      <c r="E9" s="177" t="s">
        <v>44</v>
      </c>
      <c r="F9" s="177" t="s">
        <v>43</v>
      </c>
      <c r="G9" s="265"/>
      <c r="H9" s="265"/>
      <c r="I9" s="268"/>
      <c r="J9" s="260"/>
      <c r="K9" s="178" t="s">
        <v>27</v>
      </c>
      <c r="L9" s="262"/>
      <c r="M9" s="262"/>
      <c r="N9" s="262"/>
      <c r="O9" s="262"/>
    </row>
    <row r="10" spans="1:15" s="11" customFormat="1" ht="5.25" customHeight="1" thickBot="1" thickTop="1">
      <c r="A10" s="8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v>94.5</v>
      </c>
      <c r="D11" s="57">
        <v>0</v>
      </c>
      <c r="E11" s="141">
        <v>281982</v>
      </c>
      <c r="F11" s="142">
        <v>35934</v>
      </c>
      <c r="G11" s="100" t="s">
        <v>54</v>
      </c>
      <c r="H11" s="202" t="s">
        <v>117</v>
      </c>
      <c r="I11" s="100">
        <v>1</v>
      </c>
      <c r="J11" s="116" t="s">
        <v>293</v>
      </c>
      <c r="K11" s="100">
        <v>3</v>
      </c>
      <c r="L11" s="147">
        <v>10.5</v>
      </c>
      <c r="M11" s="147">
        <v>10.6</v>
      </c>
      <c r="N11" s="147" t="s">
        <v>11</v>
      </c>
      <c r="O11" s="147">
        <v>10.8</v>
      </c>
    </row>
    <row r="12" spans="1:15" ht="14.25" customHeight="1">
      <c r="A12" s="244"/>
      <c r="B12" s="179" t="s">
        <v>24</v>
      </c>
      <c r="C12" s="56">
        <v>94.5</v>
      </c>
      <c r="D12" s="58">
        <v>0</v>
      </c>
      <c r="E12" s="143">
        <v>181999</v>
      </c>
      <c r="F12" s="144">
        <v>35873</v>
      </c>
      <c r="G12" s="101" t="s">
        <v>54</v>
      </c>
      <c r="H12" s="203" t="s">
        <v>117</v>
      </c>
      <c r="I12" s="101">
        <v>2</v>
      </c>
      <c r="J12" s="117" t="s">
        <v>294</v>
      </c>
      <c r="K12" s="101">
        <v>3</v>
      </c>
      <c r="L12" s="148">
        <v>10.3</v>
      </c>
      <c r="M12" s="148">
        <v>10</v>
      </c>
      <c r="N12" s="148" t="s">
        <v>11</v>
      </c>
      <c r="O12" s="148">
        <v>10.3</v>
      </c>
    </row>
    <row r="13" spans="1:15" ht="14.25" customHeight="1">
      <c r="A13" s="244"/>
      <c r="B13" s="107"/>
      <c r="C13" s="56">
        <v>94.5</v>
      </c>
      <c r="D13" s="58">
        <v>0</v>
      </c>
      <c r="E13" s="143">
        <v>282184</v>
      </c>
      <c r="F13" s="144">
        <v>36233</v>
      </c>
      <c r="G13" s="101" t="s">
        <v>54</v>
      </c>
      <c r="H13" s="203" t="s">
        <v>117</v>
      </c>
      <c r="I13" s="101">
        <v>3</v>
      </c>
      <c r="J13" s="117" t="s">
        <v>295</v>
      </c>
      <c r="K13" s="101">
        <v>3</v>
      </c>
      <c r="L13" s="148">
        <v>10.6</v>
      </c>
      <c r="M13" s="148">
        <v>11</v>
      </c>
      <c r="N13" s="148" t="s">
        <v>11</v>
      </c>
      <c r="O13" s="148">
        <v>10.4</v>
      </c>
    </row>
    <row r="14" spans="1:15" ht="14.25" customHeight="1">
      <c r="A14" s="244"/>
      <c r="B14" s="180" t="s">
        <v>291</v>
      </c>
      <c r="C14" s="66">
        <v>94.5</v>
      </c>
      <c r="D14" s="151">
        <v>0</v>
      </c>
      <c r="E14" s="143">
        <v>282201</v>
      </c>
      <c r="F14" s="144">
        <v>35817</v>
      </c>
      <c r="G14" s="101" t="s">
        <v>54</v>
      </c>
      <c r="H14" s="203" t="s">
        <v>117</v>
      </c>
      <c r="I14" s="101">
        <v>4</v>
      </c>
      <c r="J14" s="117" t="s">
        <v>296</v>
      </c>
      <c r="K14" s="101">
        <v>0</v>
      </c>
      <c r="L14" s="148" t="s">
        <v>11</v>
      </c>
      <c r="M14" s="148" t="s">
        <v>11</v>
      </c>
      <c r="N14" s="148" t="s">
        <v>11</v>
      </c>
      <c r="O14" s="148" t="s">
        <v>11</v>
      </c>
    </row>
    <row r="15" spans="1:15" ht="14.25" customHeight="1">
      <c r="A15" s="244"/>
      <c r="B15" s="155" t="s">
        <v>36</v>
      </c>
      <c r="C15" s="56">
        <v>94.5</v>
      </c>
      <c r="D15" s="58">
        <v>0</v>
      </c>
      <c r="E15" s="143" t="s">
        <v>11</v>
      </c>
      <c r="F15" s="144" t="s">
        <v>11</v>
      </c>
      <c r="G15" s="101" t="s">
        <v>60</v>
      </c>
      <c r="H15" s="203" t="s">
        <v>11</v>
      </c>
      <c r="I15" s="101">
        <v>5</v>
      </c>
      <c r="J15" s="117" t="s">
        <v>11</v>
      </c>
      <c r="K15" s="101"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">
        <v>292</v>
      </c>
      <c r="C16" s="56">
        <v>94.5</v>
      </c>
      <c r="D16" s="58">
        <v>0</v>
      </c>
      <c r="E16" s="145" t="s">
        <v>11</v>
      </c>
      <c r="F16" s="146" t="s">
        <v>11</v>
      </c>
      <c r="G16" s="102" t="s">
        <v>60</v>
      </c>
      <c r="H16" s="204" t="s">
        <v>11</v>
      </c>
      <c r="I16" s="102">
        <v>6</v>
      </c>
      <c r="J16" s="118" t="s">
        <v>11</v>
      </c>
      <c r="K16" s="102"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">
        <v>321</v>
      </c>
      <c r="C17" s="22">
        <v>94.5</v>
      </c>
      <c r="D17" s="59">
        <v>0</v>
      </c>
      <c r="E17" s="21"/>
      <c r="F17" s="21"/>
      <c r="G17" s="65"/>
      <c r="H17" s="65"/>
      <c r="I17" s="65"/>
      <c r="J17" s="196">
        <v>3</v>
      </c>
      <c r="K17" s="105">
        <v>9</v>
      </c>
      <c r="L17" s="150">
        <v>31.4</v>
      </c>
      <c r="M17" s="150">
        <v>31.6</v>
      </c>
      <c r="N17" s="150">
        <v>0</v>
      </c>
      <c r="O17" s="150">
        <v>31.5</v>
      </c>
    </row>
    <row r="18" spans="1:15" ht="14.25" customHeight="1" thickTop="1">
      <c r="A18" s="243">
        <v>2</v>
      </c>
      <c r="B18" s="13"/>
      <c r="C18" s="55">
        <v>92.3</v>
      </c>
      <c r="D18" s="57">
        <v>0</v>
      </c>
      <c r="E18" s="141">
        <v>260107</v>
      </c>
      <c r="F18" s="142">
        <v>36557</v>
      </c>
      <c r="G18" s="100" t="s">
        <v>54</v>
      </c>
      <c r="H18" s="202" t="s">
        <v>117</v>
      </c>
      <c r="I18" s="100">
        <v>1</v>
      </c>
      <c r="J18" s="116" t="s">
        <v>282</v>
      </c>
      <c r="K18" s="100">
        <v>4</v>
      </c>
      <c r="L18" s="147">
        <v>10.6</v>
      </c>
      <c r="M18" s="147">
        <v>10.7</v>
      </c>
      <c r="N18" s="147">
        <v>10.2</v>
      </c>
      <c r="O18" s="147">
        <v>10.6</v>
      </c>
    </row>
    <row r="19" spans="1:15" ht="14.25" customHeight="1">
      <c r="A19" s="244"/>
      <c r="B19" s="179" t="s">
        <v>24</v>
      </c>
      <c r="C19" s="56">
        <v>92.3</v>
      </c>
      <c r="D19" s="58">
        <v>0</v>
      </c>
      <c r="E19" s="143">
        <v>248245</v>
      </c>
      <c r="F19" s="144">
        <v>36347</v>
      </c>
      <c r="G19" s="101" t="s">
        <v>54</v>
      </c>
      <c r="H19" s="203" t="s">
        <v>117</v>
      </c>
      <c r="I19" s="101">
        <v>2</v>
      </c>
      <c r="J19" s="117" t="s">
        <v>283</v>
      </c>
      <c r="K19" s="101">
        <v>2</v>
      </c>
      <c r="L19" s="148">
        <v>10.2</v>
      </c>
      <c r="M19" s="148">
        <v>8</v>
      </c>
      <c r="N19" s="148" t="s">
        <v>11</v>
      </c>
      <c r="O19" s="148" t="s">
        <v>11</v>
      </c>
    </row>
    <row r="20" spans="1:15" ht="14.25" customHeight="1">
      <c r="A20" s="244"/>
      <c r="B20" s="107"/>
      <c r="C20" s="56">
        <v>92.3</v>
      </c>
      <c r="D20" s="58">
        <v>0</v>
      </c>
      <c r="E20" s="143">
        <v>293243</v>
      </c>
      <c r="F20" s="144">
        <v>36562</v>
      </c>
      <c r="G20" s="101" t="s">
        <v>54</v>
      </c>
      <c r="H20" s="203" t="s">
        <v>117</v>
      </c>
      <c r="I20" s="101">
        <v>3</v>
      </c>
      <c r="J20" s="117" t="s">
        <v>284</v>
      </c>
      <c r="K20" s="101">
        <v>3</v>
      </c>
      <c r="L20" s="148">
        <v>10.7</v>
      </c>
      <c r="M20" s="148" t="s">
        <v>11</v>
      </c>
      <c r="N20" s="148">
        <v>9.8</v>
      </c>
      <c r="O20" s="148">
        <v>10.6</v>
      </c>
    </row>
    <row r="21" spans="1:15" ht="14.25" customHeight="1">
      <c r="A21" s="244"/>
      <c r="B21" s="180" t="s">
        <v>114</v>
      </c>
      <c r="C21" s="66">
        <v>92.3</v>
      </c>
      <c r="D21" s="151">
        <v>0</v>
      </c>
      <c r="E21" s="143">
        <v>284939</v>
      </c>
      <c r="F21" s="144">
        <v>36526</v>
      </c>
      <c r="G21" s="101" t="s">
        <v>54</v>
      </c>
      <c r="H21" s="203" t="s">
        <v>117</v>
      </c>
      <c r="I21" s="101">
        <v>4</v>
      </c>
      <c r="J21" s="117" t="s">
        <v>303</v>
      </c>
      <c r="K21" s="101">
        <v>3</v>
      </c>
      <c r="L21" s="148" t="s">
        <v>11</v>
      </c>
      <c r="M21" s="148">
        <v>9.5</v>
      </c>
      <c r="N21" s="148">
        <v>9.3</v>
      </c>
      <c r="O21" s="148">
        <v>10.3</v>
      </c>
    </row>
    <row r="22" spans="1:15" ht="14.25" customHeight="1">
      <c r="A22" s="244"/>
      <c r="B22" s="155" t="s">
        <v>36</v>
      </c>
      <c r="C22" s="56">
        <v>92.3</v>
      </c>
      <c r="D22" s="58">
        <v>0</v>
      </c>
      <c r="E22" s="143" t="s">
        <v>11</v>
      </c>
      <c r="F22" s="144" t="s">
        <v>11</v>
      </c>
      <c r="G22" s="101" t="s">
        <v>60</v>
      </c>
      <c r="H22" s="203" t="s">
        <v>11</v>
      </c>
      <c r="I22" s="101">
        <v>5</v>
      </c>
      <c r="J22" s="117" t="s">
        <v>11</v>
      </c>
      <c r="K22" s="101"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">
        <v>115</v>
      </c>
      <c r="C23" s="56">
        <v>92.3</v>
      </c>
      <c r="D23" s="58">
        <v>0</v>
      </c>
      <c r="E23" s="145" t="s">
        <v>11</v>
      </c>
      <c r="F23" s="146" t="s">
        <v>11</v>
      </c>
      <c r="G23" s="102" t="s">
        <v>60</v>
      </c>
      <c r="H23" s="204" t="s">
        <v>11</v>
      </c>
      <c r="I23" s="102">
        <v>6</v>
      </c>
      <c r="J23" s="118" t="s">
        <v>11</v>
      </c>
      <c r="K23" s="102"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">
        <v>313</v>
      </c>
      <c r="C24" s="22">
        <v>92.3</v>
      </c>
      <c r="D24" s="59">
        <v>0</v>
      </c>
      <c r="E24" s="21"/>
      <c r="F24" s="21"/>
      <c r="G24" s="65"/>
      <c r="H24" s="65"/>
      <c r="I24" s="65"/>
      <c r="J24" s="196">
        <v>4</v>
      </c>
      <c r="K24" s="105">
        <v>12</v>
      </c>
      <c r="L24" s="150">
        <v>31.5</v>
      </c>
      <c r="M24" s="150">
        <v>28.2</v>
      </c>
      <c r="N24" s="150">
        <v>29.3</v>
      </c>
      <c r="O24" s="150">
        <v>31.5</v>
      </c>
    </row>
    <row r="25" spans="1:15" ht="14.25" customHeight="1" thickTop="1">
      <c r="A25" s="243">
        <v>3</v>
      </c>
      <c r="B25" s="13"/>
      <c r="C25" s="55">
        <v>91</v>
      </c>
      <c r="D25" s="57">
        <v>0</v>
      </c>
      <c r="E25" s="141">
        <v>295894</v>
      </c>
      <c r="F25" s="142">
        <v>36152</v>
      </c>
      <c r="G25" s="100" t="s">
        <v>54</v>
      </c>
      <c r="H25" s="202" t="s">
        <v>117</v>
      </c>
      <c r="I25" s="100">
        <v>1</v>
      </c>
      <c r="J25" s="116" t="s">
        <v>288</v>
      </c>
      <c r="K25" s="100">
        <v>4</v>
      </c>
      <c r="L25" s="147">
        <v>9.5</v>
      </c>
      <c r="M25" s="147">
        <v>10.8</v>
      </c>
      <c r="N25" s="147">
        <v>9.5</v>
      </c>
      <c r="O25" s="147">
        <v>10.1</v>
      </c>
    </row>
    <row r="26" spans="1:15" ht="14.25" customHeight="1">
      <c r="A26" s="244"/>
      <c r="B26" s="179" t="s">
        <v>24</v>
      </c>
      <c r="C26" s="56">
        <v>91</v>
      </c>
      <c r="D26" s="58">
        <v>0</v>
      </c>
      <c r="E26" s="143">
        <v>295891</v>
      </c>
      <c r="F26" s="144">
        <v>35924</v>
      </c>
      <c r="G26" s="101" t="s">
        <v>54</v>
      </c>
      <c r="H26" s="203" t="s">
        <v>117</v>
      </c>
      <c r="I26" s="101">
        <v>2</v>
      </c>
      <c r="J26" s="117" t="s">
        <v>286</v>
      </c>
      <c r="K26" s="101">
        <v>4</v>
      </c>
      <c r="L26" s="148">
        <v>9.1</v>
      </c>
      <c r="M26" s="148">
        <v>10</v>
      </c>
      <c r="N26" s="148">
        <v>9.8</v>
      </c>
      <c r="O26" s="148">
        <v>10.2</v>
      </c>
    </row>
    <row r="27" spans="1:15" ht="14.25" customHeight="1">
      <c r="A27" s="244"/>
      <c r="B27" s="107"/>
      <c r="C27" s="56">
        <v>91</v>
      </c>
      <c r="D27" s="58">
        <v>0</v>
      </c>
      <c r="E27" s="143">
        <v>200287</v>
      </c>
      <c r="F27" s="144">
        <v>36120</v>
      </c>
      <c r="G27" s="101" t="s">
        <v>54</v>
      </c>
      <c r="H27" s="203" t="s">
        <v>117</v>
      </c>
      <c r="I27" s="101">
        <v>3</v>
      </c>
      <c r="J27" s="117" t="s">
        <v>290</v>
      </c>
      <c r="K27" s="101">
        <v>4</v>
      </c>
      <c r="L27" s="148">
        <v>10.1</v>
      </c>
      <c r="M27" s="148">
        <v>11</v>
      </c>
      <c r="N27" s="148">
        <v>9.7</v>
      </c>
      <c r="O27" s="148">
        <v>9.9</v>
      </c>
    </row>
    <row r="28" spans="1:15" ht="14.25" customHeight="1">
      <c r="A28" s="244"/>
      <c r="B28" s="180" t="s">
        <v>59</v>
      </c>
      <c r="C28" s="66">
        <v>91</v>
      </c>
      <c r="D28" s="151">
        <v>0</v>
      </c>
      <c r="E28" s="143" t="s">
        <v>11</v>
      </c>
      <c r="F28" s="144" t="s">
        <v>11</v>
      </c>
      <c r="G28" s="101" t="s">
        <v>60</v>
      </c>
      <c r="H28" s="203" t="s">
        <v>11</v>
      </c>
      <c r="I28" s="101">
        <v>4</v>
      </c>
      <c r="J28" s="117" t="s">
        <v>11</v>
      </c>
      <c r="K28" s="101">
        <v>0</v>
      </c>
      <c r="L28" s="148" t="s">
        <v>11</v>
      </c>
      <c r="M28" s="148" t="s">
        <v>11</v>
      </c>
      <c r="N28" s="148" t="s">
        <v>11</v>
      </c>
      <c r="O28" s="148" t="s">
        <v>11</v>
      </c>
    </row>
    <row r="29" spans="1:15" ht="14.25" customHeight="1">
      <c r="A29" s="244"/>
      <c r="B29" s="155" t="s">
        <v>62</v>
      </c>
      <c r="C29" s="56">
        <v>91</v>
      </c>
      <c r="D29" s="58">
        <v>0</v>
      </c>
      <c r="E29" s="143" t="s">
        <v>11</v>
      </c>
      <c r="F29" s="144" t="s">
        <v>11</v>
      </c>
      <c r="G29" s="101" t="s">
        <v>60</v>
      </c>
      <c r="H29" s="203" t="s">
        <v>11</v>
      </c>
      <c r="I29" s="101">
        <v>5</v>
      </c>
      <c r="J29" s="117" t="s">
        <v>11</v>
      </c>
      <c r="K29" s="101">
        <v>0</v>
      </c>
      <c r="L29" s="148" t="s">
        <v>11</v>
      </c>
      <c r="M29" s="148" t="s">
        <v>11</v>
      </c>
      <c r="N29" s="148" t="s">
        <v>11</v>
      </c>
      <c r="O29" s="148" t="s">
        <v>11</v>
      </c>
    </row>
    <row r="30" spans="1:15" ht="14.25" customHeight="1">
      <c r="A30" s="244"/>
      <c r="B30" s="156" t="s">
        <v>67</v>
      </c>
      <c r="C30" s="56">
        <v>91</v>
      </c>
      <c r="D30" s="58">
        <v>0</v>
      </c>
      <c r="E30" s="145" t="s">
        <v>11</v>
      </c>
      <c r="F30" s="146" t="s">
        <v>11</v>
      </c>
      <c r="G30" s="102" t="s">
        <v>60</v>
      </c>
      <c r="H30" s="204" t="s">
        <v>11</v>
      </c>
      <c r="I30" s="102">
        <v>6</v>
      </c>
      <c r="J30" s="118" t="s">
        <v>11</v>
      </c>
      <c r="K30" s="102"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">
        <v>316</v>
      </c>
      <c r="C31" s="22">
        <v>91</v>
      </c>
      <c r="D31" s="59">
        <v>0</v>
      </c>
      <c r="E31" s="21"/>
      <c r="F31" s="21"/>
      <c r="G31" s="65"/>
      <c r="H31" s="65"/>
      <c r="I31" s="65"/>
      <c r="J31" s="196">
        <v>3</v>
      </c>
      <c r="K31" s="105">
        <v>12</v>
      </c>
      <c r="L31" s="150">
        <v>28.7</v>
      </c>
      <c r="M31" s="150">
        <v>31.8</v>
      </c>
      <c r="N31" s="150">
        <v>29</v>
      </c>
      <c r="O31" s="150">
        <v>30.2</v>
      </c>
    </row>
    <row r="32" spans="1:15" ht="14.25" customHeight="1" thickTop="1">
      <c r="A32" s="243">
        <v>4</v>
      </c>
      <c r="B32" s="13"/>
      <c r="C32" s="55">
        <v>82.6</v>
      </c>
      <c r="D32" s="57">
        <v>0</v>
      </c>
      <c r="E32" s="141">
        <v>295889</v>
      </c>
      <c r="F32" s="142">
        <v>36940</v>
      </c>
      <c r="G32" s="100" t="s">
        <v>54</v>
      </c>
      <c r="H32" s="202" t="s">
        <v>117</v>
      </c>
      <c r="I32" s="100">
        <v>1</v>
      </c>
      <c r="J32" s="116" t="s">
        <v>285</v>
      </c>
      <c r="K32" s="100">
        <v>4</v>
      </c>
      <c r="L32" s="147">
        <v>9.1</v>
      </c>
      <c r="M32" s="147">
        <v>9.3</v>
      </c>
      <c r="N32" s="147">
        <v>8.7</v>
      </c>
      <c r="O32" s="147">
        <v>7</v>
      </c>
    </row>
    <row r="33" spans="1:15" ht="14.25" customHeight="1">
      <c r="A33" s="244"/>
      <c r="B33" s="179" t="s">
        <v>24</v>
      </c>
      <c r="C33" s="56">
        <v>82.6</v>
      </c>
      <c r="D33" s="58">
        <v>0</v>
      </c>
      <c r="E33" s="143">
        <v>295895</v>
      </c>
      <c r="F33" s="144">
        <v>36551</v>
      </c>
      <c r="G33" s="101" t="s">
        <v>54</v>
      </c>
      <c r="H33" s="203" t="s">
        <v>117</v>
      </c>
      <c r="I33" s="101">
        <v>2</v>
      </c>
      <c r="J33" s="117" t="s">
        <v>289</v>
      </c>
      <c r="K33" s="101">
        <v>4</v>
      </c>
      <c r="L33" s="148">
        <v>8.2</v>
      </c>
      <c r="M33" s="148">
        <v>9.2</v>
      </c>
      <c r="N33" s="148">
        <v>10.5</v>
      </c>
      <c r="O33" s="148">
        <v>9.9</v>
      </c>
    </row>
    <row r="34" spans="1:15" ht="14.25" customHeight="1">
      <c r="A34" s="244"/>
      <c r="B34" s="107"/>
      <c r="C34" s="56">
        <v>82.6</v>
      </c>
      <c r="D34" s="58">
        <v>0</v>
      </c>
      <c r="E34" s="143">
        <v>295893</v>
      </c>
      <c r="F34" s="144">
        <v>36282</v>
      </c>
      <c r="G34" s="101" t="s">
        <v>54</v>
      </c>
      <c r="H34" s="203" t="s">
        <v>117</v>
      </c>
      <c r="I34" s="101">
        <v>3</v>
      </c>
      <c r="J34" s="117" t="s">
        <v>287</v>
      </c>
      <c r="K34" s="101">
        <v>4</v>
      </c>
      <c r="L34" s="148">
        <v>9.1</v>
      </c>
      <c r="M34" s="148">
        <v>9.3</v>
      </c>
      <c r="N34" s="148">
        <v>8.9</v>
      </c>
      <c r="O34" s="148">
        <v>9.8</v>
      </c>
    </row>
    <row r="35" spans="1:15" ht="14.25" customHeight="1">
      <c r="A35" s="244"/>
      <c r="B35" s="180" t="s">
        <v>59</v>
      </c>
      <c r="C35" s="66">
        <v>82.6</v>
      </c>
      <c r="D35" s="151">
        <v>0</v>
      </c>
      <c r="E35" s="143" t="s">
        <v>11</v>
      </c>
      <c r="F35" s="144" t="s">
        <v>11</v>
      </c>
      <c r="G35" s="101" t="s">
        <v>60</v>
      </c>
      <c r="H35" s="203" t="s">
        <v>11</v>
      </c>
      <c r="I35" s="101">
        <v>4</v>
      </c>
      <c r="J35" s="117" t="s">
        <v>11</v>
      </c>
      <c r="K35" s="101">
        <v>0</v>
      </c>
      <c r="L35" s="148" t="s">
        <v>11</v>
      </c>
      <c r="M35" s="148" t="s">
        <v>11</v>
      </c>
      <c r="N35" s="148" t="s">
        <v>11</v>
      </c>
      <c r="O35" s="148" t="s">
        <v>11</v>
      </c>
    </row>
    <row r="36" spans="1:15" ht="14.25" customHeight="1">
      <c r="A36" s="244"/>
      <c r="B36" s="155" t="s">
        <v>36</v>
      </c>
      <c r="C36" s="56">
        <v>82.6</v>
      </c>
      <c r="D36" s="58">
        <v>0</v>
      </c>
      <c r="E36" s="143" t="s">
        <v>11</v>
      </c>
      <c r="F36" s="144" t="s">
        <v>11</v>
      </c>
      <c r="G36" s="101" t="s">
        <v>60</v>
      </c>
      <c r="H36" s="203" t="s">
        <v>11</v>
      </c>
      <c r="I36" s="101">
        <v>5</v>
      </c>
      <c r="J36" s="117" t="s">
        <v>11</v>
      </c>
      <c r="K36" s="101">
        <v>0</v>
      </c>
      <c r="L36" s="148" t="s">
        <v>11</v>
      </c>
      <c r="M36" s="148" t="s">
        <v>11</v>
      </c>
      <c r="N36" s="148" t="s">
        <v>11</v>
      </c>
      <c r="O36" s="148" t="s">
        <v>11</v>
      </c>
    </row>
    <row r="37" spans="1:15" ht="14.25" customHeight="1">
      <c r="A37" s="244"/>
      <c r="B37" s="156" t="s">
        <v>67</v>
      </c>
      <c r="C37" s="56">
        <v>82.6</v>
      </c>
      <c r="D37" s="58">
        <v>0</v>
      </c>
      <c r="E37" s="145" t="s">
        <v>11</v>
      </c>
      <c r="F37" s="146" t="s">
        <v>11</v>
      </c>
      <c r="G37" s="102" t="s">
        <v>60</v>
      </c>
      <c r="H37" s="204" t="s">
        <v>11</v>
      </c>
      <c r="I37" s="102">
        <v>6</v>
      </c>
      <c r="J37" s="118" t="s">
        <v>11</v>
      </c>
      <c r="K37" s="102"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">
        <v>316</v>
      </c>
      <c r="C38" s="22">
        <v>82.6</v>
      </c>
      <c r="D38" s="59">
        <v>0</v>
      </c>
      <c r="E38" s="21"/>
      <c r="F38" s="21"/>
      <c r="G38" s="65"/>
      <c r="H38" s="65"/>
      <c r="I38" s="65"/>
      <c r="J38" s="196">
        <v>3</v>
      </c>
      <c r="K38" s="105">
        <v>12</v>
      </c>
      <c r="L38" s="150">
        <v>26.4</v>
      </c>
      <c r="M38" s="150">
        <v>27.8</v>
      </c>
      <c r="N38" s="150">
        <v>28.1</v>
      </c>
      <c r="O38" s="150">
        <v>26.7</v>
      </c>
    </row>
    <row r="39" spans="1:15" s="38" customFormat="1" ht="13.5" customHeight="1" thickTop="1">
      <c r="A39" s="33"/>
      <c r="B39" s="34"/>
      <c r="C39" s="35"/>
      <c r="D39" s="36"/>
      <c r="E39" s="37"/>
      <c r="F39" s="37"/>
      <c r="G39" s="41"/>
      <c r="H39" s="41"/>
      <c r="I39" s="41"/>
      <c r="J39" s="197">
        <v>13</v>
      </c>
      <c r="K39" s="41"/>
      <c r="L39" s="32"/>
      <c r="M39" s="32"/>
      <c r="N39" s="32"/>
      <c r="O39" s="32"/>
    </row>
    <row r="40" spans="1:11" s="2" customFormat="1" ht="14.25">
      <c r="A40" s="99"/>
      <c r="B40" s="99" t="s">
        <v>28</v>
      </c>
      <c r="C40" s="16"/>
      <c r="D40" s="19"/>
      <c r="E40" s="19"/>
      <c r="F40" s="19"/>
      <c r="G40" s="106"/>
      <c r="H40" s="106"/>
      <c r="I40" s="106"/>
      <c r="J40" s="106"/>
      <c r="K40" s="72"/>
    </row>
  </sheetData>
  <sheetProtection/>
  <mergeCells count="16">
    <mergeCell ref="A2:O2"/>
    <mergeCell ref="A3:O3"/>
    <mergeCell ref="K4:M4"/>
    <mergeCell ref="B8:B9"/>
    <mergeCell ref="G8:G9"/>
    <mergeCell ref="H8:H9"/>
    <mergeCell ref="I8:I9"/>
    <mergeCell ref="O8:O9"/>
    <mergeCell ref="A18:A24"/>
    <mergeCell ref="A25:A31"/>
    <mergeCell ref="A32:A38"/>
    <mergeCell ref="A11:A17"/>
    <mergeCell ref="J8:J9"/>
    <mergeCell ref="L8:L9"/>
    <mergeCell ref="M8:M9"/>
    <mergeCell ref="N8:N9"/>
  </mergeCells>
  <printOptions horizontalCentered="1"/>
  <pageMargins left="0" right="0" top="0" bottom="0.3937007874015748" header="1.3779527559055118" footer="0.2362204724409449"/>
  <pageSetup fitToHeight="4" horizontalDpi="360" verticalDpi="360" orientation="landscape" paperSize="9" scale="78" r:id="rId2"/>
  <headerFooter alignWithMargins="0">
    <oddHeader>&amp;RPagina &amp;P di &amp;N</oddHeader>
    <oddFooter>&amp;L&amp;8Il Presidente di Giuria
( PANIGADA Donatella )&amp;R&amp;8L'Ufficiale di Gara
( CHIALA' Giorgio 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6"/>
  <sheetViews>
    <sheetView showGridLines="0" tabSelected="1" zoomScale="75" zoomScaleNormal="75" zoomScalePageLayoutView="0" workbookViewId="0" topLeftCell="A1">
      <pane ySplit="9" topLeftCell="BM10" activePane="bottomLeft" state="frozen"/>
      <selection pane="topLeft" activeCell="K144" sqref="K144"/>
      <selection pane="bottomLeft" activeCell="F18" sqref="F18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11.710937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68" t="s">
        <v>49</v>
      </c>
    </row>
    <row r="2" spans="1:15" ht="36.75" customHeight="1">
      <c r="A2" s="246" t="s">
        <v>299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s">
        <v>312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s">
        <v>16</v>
      </c>
      <c r="C4" s="161" t="s">
        <v>300</v>
      </c>
      <c r="J4" s="164" t="s">
        <v>18</v>
      </c>
      <c r="K4" s="249">
        <v>39873</v>
      </c>
      <c r="L4" s="249"/>
      <c r="M4" s="249"/>
      <c r="O4" s="78"/>
    </row>
    <row r="5" spans="2:15" s="12" customFormat="1" ht="12.75" customHeight="1">
      <c r="B5" s="162" t="s">
        <v>17</v>
      </c>
      <c r="C5" s="163" t="s">
        <v>301</v>
      </c>
      <c r="D5" s="71"/>
      <c r="E5" s="71"/>
      <c r="F5" s="165" t="s">
        <v>302</v>
      </c>
      <c r="J5" s="71"/>
      <c r="K5" s="166" t="s">
        <v>298</v>
      </c>
      <c r="L5" s="71"/>
      <c r="O5" s="154"/>
    </row>
    <row r="6" spans="3:15" s="12" customFormat="1" ht="15.75" customHeight="1">
      <c r="C6" s="71"/>
      <c r="D6" s="71"/>
      <c r="E6" s="71"/>
      <c r="F6" s="71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73"/>
      <c r="I7" s="73"/>
      <c r="L7" s="73"/>
      <c r="M7" s="73"/>
      <c r="N7" s="73"/>
      <c r="O7" s="73"/>
    </row>
    <row r="8" spans="1:15" s="4" customFormat="1" ht="16.5" customHeight="1" thickTop="1">
      <c r="A8" s="169" t="s">
        <v>7</v>
      </c>
      <c r="B8" s="263" t="s">
        <v>29</v>
      </c>
      <c r="C8" s="170" t="s">
        <v>2</v>
      </c>
      <c r="D8" s="171" t="s">
        <v>12</v>
      </c>
      <c r="E8" s="172" t="s">
        <v>46</v>
      </c>
      <c r="F8" s="172" t="s">
        <v>42</v>
      </c>
      <c r="G8" s="264" t="s">
        <v>13</v>
      </c>
      <c r="H8" s="266" t="s">
        <v>55</v>
      </c>
      <c r="I8" s="267" t="s">
        <v>50</v>
      </c>
      <c r="J8" s="259" t="s">
        <v>3</v>
      </c>
      <c r="K8" s="173" t="s">
        <v>26</v>
      </c>
      <c r="L8" s="261" t="s">
        <v>37</v>
      </c>
      <c r="M8" s="261" t="s">
        <v>45</v>
      </c>
      <c r="N8" s="261" t="s">
        <v>51</v>
      </c>
      <c r="O8" s="261" t="s">
        <v>9</v>
      </c>
    </row>
    <row r="9" spans="1:15" s="4" customFormat="1" ht="16.5" customHeight="1" thickBot="1">
      <c r="A9" s="174" t="s">
        <v>8</v>
      </c>
      <c r="B9" s="260"/>
      <c r="C9" s="175" t="s">
        <v>6</v>
      </c>
      <c r="D9" s="176" t="s">
        <v>30</v>
      </c>
      <c r="E9" s="177" t="s">
        <v>44</v>
      </c>
      <c r="F9" s="177" t="s">
        <v>43</v>
      </c>
      <c r="G9" s="265"/>
      <c r="H9" s="265"/>
      <c r="I9" s="268"/>
      <c r="J9" s="260"/>
      <c r="K9" s="178" t="s">
        <v>27</v>
      </c>
      <c r="L9" s="262"/>
      <c r="M9" s="262"/>
      <c r="N9" s="262"/>
      <c r="O9" s="262"/>
    </row>
    <row r="10" spans="1:15" s="11" customFormat="1" ht="5.25" customHeight="1" thickBot="1" thickTop="1">
      <c r="A10" s="8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v>98.3</v>
      </c>
      <c r="D11" s="57">
        <v>0</v>
      </c>
      <c r="E11" s="141">
        <v>169875</v>
      </c>
      <c r="F11" s="142">
        <v>35529</v>
      </c>
      <c r="G11" s="100" t="s">
        <v>54</v>
      </c>
      <c r="H11" s="202" t="s">
        <v>136</v>
      </c>
      <c r="I11" s="100">
        <v>1</v>
      </c>
      <c r="J11" s="116" t="s">
        <v>71</v>
      </c>
      <c r="K11" s="100">
        <v>3</v>
      </c>
      <c r="L11" s="147">
        <v>10.2</v>
      </c>
      <c r="M11" s="147" t="s">
        <v>11</v>
      </c>
      <c r="N11" s="147">
        <v>11.1</v>
      </c>
      <c r="O11" s="147">
        <v>10.7</v>
      </c>
    </row>
    <row r="12" spans="1:15" ht="14.25" customHeight="1">
      <c r="A12" s="244"/>
      <c r="B12" s="179" t="s">
        <v>24</v>
      </c>
      <c r="C12" s="56">
        <v>98.3</v>
      </c>
      <c r="D12" s="58">
        <v>0</v>
      </c>
      <c r="E12" s="143">
        <v>149473</v>
      </c>
      <c r="F12" s="144">
        <v>34967</v>
      </c>
      <c r="G12" s="101" t="s">
        <v>54</v>
      </c>
      <c r="H12" s="203" t="s">
        <v>136</v>
      </c>
      <c r="I12" s="101">
        <v>2</v>
      </c>
      <c r="J12" s="117" t="s">
        <v>73</v>
      </c>
      <c r="K12" s="101">
        <v>3</v>
      </c>
      <c r="L12" s="148" t="s">
        <v>11</v>
      </c>
      <c r="M12" s="148">
        <v>10.8</v>
      </c>
      <c r="N12" s="148">
        <v>10.4</v>
      </c>
      <c r="O12" s="148">
        <v>10.8</v>
      </c>
    </row>
    <row r="13" spans="1:15" ht="14.25" customHeight="1">
      <c r="A13" s="244"/>
      <c r="B13" s="107"/>
      <c r="C13" s="56">
        <v>98.3</v>
      </c>
      <c r="D13" s="58">
        <v>0</v>
      </c>
      <c r="E13" s="143">
        <v>149222</v>
      </c>
      <c r="F13" s="144">
        <v>35165</v>
      </c>
      <c r="G13" s="101" t="s">
        <v>54</v>
      </c>
      <c r="H13" s="203" t="s">
        <v>136</v>
      </c>
      <c r="I13" s="101">
        <v>3</v>
      </c>
      <c r="J13" s="117" t="s">
        <v>74</v>
      </c>
      <c r="K13" s="101">
        <v>3</v>
      </c>
      <c r="L13" s="148">
        <v>10.9</v>
      </c>
      <c r="M13" s="148">
        <v>11.2</v>
      </c>
      <c r="N13" s="148">
        <v>11</v>
      </c>
      <c r="O13" s="148" t="s">
        <v>11</v>
      </c>
    </row>
    <row r="14" spans="1:15" ht="14.25" customHeight="1">
      <c r="A14" s="244"/>
      <c r="B14" s="180" t="s">
        <v>59</v>
      </c>
      <c r="C14" s="66">
        <v>98.3</v>
      </c>
      <c r="D14" s="151">
        <v>0</v>
      </c>
      <c r="E14" s="143">
        <v>149182</v>
      </c>
      <c r="F14" s="144">
        <v>34732</v>
      </c>
      <c r="G14" s="101" t="s">
        <v>54</v>
      </c>
      <c r="H14" s="203" t="s">
        <v>136</v>
      </c>
      <c r="I14" s="101">
        <v>4</v>
      </c>
      <c r="J14" s="117" t="s">
        <v>72</v>
      </c>
      <c r="K14" s="101">
        <v>3</v>
      </c>
      <c r="L14" s="148">
        <v>10.8</v>
      </c>
      <c r="M14" s="148">
        <v>11.3</v>
      </c>
      <c r="N14" s="148" t="s">
        <v>11</v>
      </c>
      <c r="O14" s="148">
        <v>11</v>
      </c>
    </row>
    <row r="15" spans="1:15" ht="14.25" customHeight="1">
      <c r="A15" s="244"/>
      <c r="B15" s="155" t="s">
        <v>36</v>
      </c>
      <c r="C15" s="56">
        <v>98.3</v>
      </c>
      <c r="D15" s="58">
        <v>0</v>
      </c>
      <c r="E15" s="143" t="s">
        <v>11</v>
      </c>
      <c r="F15" s="144" t="s">
        <v>11</v>
      </c>
      <c r="G15" s="101" t="s">
        <v>60</v>
      </c>
      <c r="H15" s="203" t="s">
        <v>11</v>
      </c>
      <c r="I15" s="101">
        <v>5</v>
      </c>
      <c r="J15" s="117" t="s">
        <v>11</v>
      </c>
      <c r="K15" s="101"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">
        <v>67</v>
      </c>
      <c r="C16" s="56">
        <v>98.3</v>
      </c>
      <c r="D16" s="58">
        <v>0</v>
      </c>
      <c r="E16" s="145" t="s">
        <v>11</v>
      </c>
      <c r="F16" s="146" t="s">
        <v>11</v>
      </c>
      <c r="G16" s="102" t="s">
        <v>60</v>
      </c>
      <c r="H16" s="204" t="s">
        <v>11</v>
      </c>
      <c r="I16" s="102">
        <v>6</v>
      </c>
      <c r="J16" s="118" t="s">
        <v>11</v>
      </c>
      <c r="K16" s="102"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">
        <v>316</v>
      </c>
      <c r="C17" s="22">
        <v>98.3</v>
      </c>
      <c r="D17" s="59">
        <v>0</v>
      </c>
      <c r="E17" s="21"/>
      <c r="F17" s="21"/>
      <c r="G17" s="65"/>
      <c r="H17" s="65"/>
      <c r="I17" s="65"/>
      <c r="J17" s="196">
        <v>4</v>
      </c>
      <c r="K17" s="105">
        <v>12</v>
      </c>
      <c r="L17" s="150">
        <v>31.9</v>
      </c>
      <c r="M17" s="150">
        <v>33.3</v>
      </c>
      <c r="N17" s="150">
        <v>32.5</v>
      </c>
      <c r="O17" s="150">
        <v>32.5</v>
      </c>
    </row>
    <row r="18" spans="1:15" ht="14.25" customHeight="1" thickTop="1">
      <c r="A18" s="243">
        <v>2</v>
      </c>
      <c r="B18" s="13"/>
      <c r="C18" s="55">
        <v>95.25</v>
      </c>
      <c r="D18" s="57">
        <v>0</v>
      </c>
      <c r="E18" s="141">
        <v>262918</v>
      </c>
      <c r="F18" s="142">
        <v>35303</v>
      </c>
      <c r="G18" s="100" t="s">
        <v>54</v>
      </c>
      <c r="H18" s="202" t="s">
        <v>136</v>
      </c>
      <c r="I18" s="100">
        <v>1</v>
      </c>
      <c r="J18" s="116" t="s">
        <v>75</v>
      </c>
      <c r="K18" s="100">
        <v>4</v>
      </c>
      <c r="L18" s="147">
        <v>10.1</v>
      </c>
      <c r="M18" s="147">
        <v>10.8</v>
      </c>
      <c r="N18" s="147">
        <v>10.45</v>
      </c>
      <c r="O18" s="147">
        <v>10.7</v>
      </c>
    </row>
    <row r="19" spans="1:15" ht="14.25" customHeight="1">
      <c r="A19" s="244"/>
      <c r="B19" s="179" t="s">
        <v>24</v>
      </c>
      <c r="C19" s="56">
        <v>95.25</v>
      </c>
      <c r="D19" s="58">
        <v>0</v>
      </c>
      <c r="E19" s="143">
        <v>197950</v>
      </c>
      <c r="F19" s="144">
        <v>35536</v>
      </c>
      <c r="G19" s="101" t="s">
        <v>54</v>
      </c>
      <c r="H19" s="203" t="s">
        <v>136</v>
      </c>
      <c r="I19" s="101">
        <v>2</v>
      </c>
      <c r="J19" s="117" t="s">
        <v>70</v>
      </c>
      <c r="K19" s="101">
        <v>4</v>
      </c>
      <c r="L19" s="148">
        <v>10.8</v>
      </c>
      <c r="M19" s="148">
        <v>11</v>
      </c>
      <c r="N19" s="148">
        <v>10.3</v>
      </c>
      <c r="O19" s="148">
        <v>10.2</v>
      </c>
    </row>
    <row r="20" spans="1:15" ht="14.25" customHeight="1">
      <c r="A20" s="244"/>
      <c r="B20" s="107"/>
      <c r="C20" s="56">
        <v>95.25</v>
      </c>
      <c r="D20" s="58">
        <v>0</v>
      </c>
      <c r="E20" s="143">
        <v>200286</v>
      </c>
      <c r="F20" s="144">
        <v>35543</v>
      </c>
      <c r="G20" s="101" t="s">
        <v>54</v>
      </c>
      <c r="H20" s="203" t="s">
        <v>136</v>
      </c>
      <c r="I20" s="101">
        <v>3</v>
      </c>
      <c r="J20" s="117" t="s">
        <v>69</v>
      </c>
      <c r="K20" s="101">
        <v>4</v>
      </c>
      <c r="L20" s="148">
        <v>10.6</v>
      </c>
      <c r="M20" s="148">
        <v>10.8</v>
      </c>
      <c r="N20" s="148">
        <v>10.4</v>
      </c>
      <c r="O20" s="148">
        <v>10.2</v>
      </c>
    </row>
    <row r="21" spans="1:15" ht="14.25" customHeight="1">
      <c r="A21" s="244"/>
      <c r="B21" s="180" t="s">
        <v>59</v>
      </c>
      <c r="C21" s="66">
        <v>95.25</v>
      </c>
      <c r="D21" s="151">
        <v>0</v>
      </c>
      <c r="E21" s="143" t="s">
        <v>11</v>
      </c>
      <c r="F21" s="144" t="s">
        <v>11</v>
      </c>
      <c r="G21" s="101" t="s">
        <v>60</v>
      </c>
      <c r="H21" s="203" t="s">
        <v>11</v>
      </c>
      <c r="I21" s="101">
        <v>4</v>
      </c>
      <c r="J21" s="117" t="s">
        <v>11</v>
      </c>
      <c r="K21" s="101">
        <v>0</v>
      </c>
      <c r="L21" s="148" t="s">
        <v>11</v>
      </c>
      <c r="M21" s="148" t="s">
        <v>11</v>
      </c>
      <c r="N21" s="148" t="s">
        <v>11</v>
      </c>
      <c r="O21" s="148" t="s">
        <v>11</v>
      </c>
    </row>
    <row r="22" spans="1:15" ht="14.25" customHeight="1">
      <c r="A22" s="244"/>
      <c r="B22" s="155" t="s">
        <v>62</v>
      </c>
      <c r="C22" s="56">
        <v>95.25</v>
      </c>
      <c r="D22" s="58">
        <v>0</v>
      </c>
      <c r="E22" s="143" t="s">
        <v>11</v>
      </c>
      <c r="F22" s="144" t="s">
        <v>11</v>
      </c>
      <c r="G22" s="101" t="s">
        <v>60</v>
      </c>
      <c r="H22" s="203" t="s">
        <v>11</v>
      </c>
      <c r="I22" s="101">
        <v>5</v>
      </c>
      <c r="J22" s="117" t="s">
        <v>11</v>
      </c>
      <c r="K22" s="101"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">
        <v>67</v>
      </c>
      <c r="C23" s="56">
        <v>95.25</v>
      </c>
      <c r="D23" s="58">
        <v>0</v>
      </c>
      <c r="E23" s="145" t="s">
        <v>11</v>
      </c>
      <c r="F23" s="146" t="s">
        <v>11</v>
      </c>
      <c r="G23" s="102" t="s">
        <v>60</v>
      </c>
      <c r="H23" s="204" t="s">
        <v>11</v>
      </c>
      <c r="I23" s="102">
        <v>6</v>
      </c>
      <c r="J23" s="118" t="s">
        <v>11</v>
      </c>
      <c r="K23" s="102"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">
        <v>316</v>
      </c>
      <c r="C24" s="22">
        <v>95.25</v>
      </c>
      <c r="D24" s="59">
        <v>0</v>
      </c>
      <c r="E24" s="21"/>
      <c r="F24" s="21"/>
      <c r="G24" s="65"/>
      <c r="H24" s="65"/>
      <c r="I24" s="65"/>
      <c r="J24" s="196">
        <v>3</v>
      </c>
      <c r="K24" s="105">
        <v>12</v>
      </c>
      <c r="L24" s="150">
        <v>31.5</v>
      </c>
      <c r="M24" s="150">
        <v>32.6</v>
      </c>
      <c r="N24" s="150">
        <v>31.15</v>
      </c>
      <c r="O24" s="150">
        <v>31.1</v>
      </c>
    </row>
    <row r="25" spans="1:15" s="38" customFormat="1" ht="13.5" customHeight="1" thickTop="1">
      <c r="A25" s="33"/>
      <c r="B25" s="34"/>
      <c r="C25" s="35"/>
      <c r="D25" s="36"/>
      <c r="E25" s="37"/>
      <c r="F25" s="37"/>
      <c r="G25" s="41"/>
      <c r="H25" s="41"/>
      <c r="I25" s="41"/>
      <c r="J25" s="197">
        <v>7</v>
      </c>
      <c r="K25" s="41"/>
      <c r="L25" s="32"/>
      <c r="M25" s="32"/>
      <c r="N25" s="32"/>
      <c r="O25" s="32"/>
    </row>
    <row r="26" spans="1:11" s="2" customFormat="1" ht="14.25">
      <c r="A26" s="99"/>
      <c r="B26" s="99" t="s">
        <v>28</v>
      </c>
      <c r="C26" s="16"/>
      <c r="D26" s="19"/>
      <c r="E26" s="19"/>
      <c r="F26" s="19"/>
      <c r="G26" s="106"/>
      <c r="H26" s="106"/>
      <c r="I26" s="106"/>
      <c r="J26" s="106"/>
      <c r="K26" s="72"/>
    </row>
  </sheetData>
  <sheetProtection/>
  <mergeCells count="14">
    <mergeCell ref="A11:A17"/>
    <mergeCell ref="A18:A24"/>
    <mergeCell ref="A2:O2"/>
    <mergeCell ref="A3:O3"/>
    <mergeCell ref="K4:M4"/>
    <mergeCell ref="B8:B9"/>
    <mergeCell ref="G8:G9"/>
    <mergeCell ref="H8:H9"/>
    <mergeCell ref="I8:I9"/>
    <mergeCell ref="J8:J9"/>
    <mergeCell ref="L8:L9"/>
    <mergeCell ref="M8:M9"/>
    <mergeCell ref="N8:N9"/>
    <mergeCell ref="O8:O9"/>
  </mergeCells>
  <printOptions horizontalCentered="1"/>
  <pageMargins left="0" right="0" top="0" bottom="0.3937007874015748" header="1.3779527559055118" footer="0.2362204724409449"/>
  <pageSetup fitToHeight="4" horizontalDpi="360" verticalDpi="360" orientation="landscape" paperSize="9" scale="78" r:id="rId2"/>
  <headerFooter alignWithMargins="0">
    <oddHeader>&amp;RPagina &amp;P di &amp;N</oddHeader>
    <oddFooter>&amp;L&amp;8Il Presidente di Giuria
( PANIGADA Donatella )&amp;R&amp;8L'Ufficiale di Gara
( CHIALA' Giorgio 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S123"/>
  <sheetViews>
    <sheetView showGridLines="0" zoomScalePageLayoutView="0" workbookViewId="0" topLeftCell="A1">
      <pane ySplit="2" topLeftCell="BM3" activePane="bottomLeft" state="frozen"/>
      <selection pane="topLeft" activeCell="A4" sqref="A4:V4"/>
      <selection pane="bottomLeft" activeCell="Q4" sqref="Q4"/>
    </sheetView>
  </sheetViews>
  <sheetFormatPr defaultColWidth="9.140625" defaultRowHeight="12.75"/>
  <cols>
    <col min="1" max="1" width="1.57421875" style="89" customWidth="1"/>
    <col min="2" max="2" width="4.00390625" style="25" customWidth="1"/>
    <col min="3" max="3" width="7.421875" style="153" customWidth="1"/>
    <col min="4" max="4" width="5.140625" style="15" customWidth="1"/>
    <col min="5" max="5" width="24.7109375" style="1" customWidth="1"/>
    <col min="6" max="6" width="2.00390625" style="15" customWidth="1"/>
    <col min="7" max="7" width="2.8515625" style="23" customWidth="1"/>
    <col min="8" max="8" width="5.140625" style="23" customWidth="1"/>
    <col min="9" max="9" width="3.57421875" style="23" customWidth="1"/>
    <col min="10" max="10" width="25.00390625" style="39" customWidth="1"/>
    <col min="11" max="11" width="7.57421875" style="64" customWidth="1"/>
    <col min="12" max="12" width="6.00390625" style="222" customWidth="1"/>
    <col min="13" max="13" width="12.57421875" style="70" customWidth="1"/>
    <col min="14" max="14" width="5.8515625" style="213" customWidth="1"/>
    <col min="15" max="15" width="6.28125" style="213" customWidth="1"/>
    <col min="16" max="16" width="6.7109375" style="213" customWidth="1"/>
    <col min="17" max="17" width="4.7109375" style="223" customWidth="1"/>
    <col min="18" max="18" width="8.28125" style="89" customWidth="1"/>
    <col min="19" max="19" width="1.57421875" style="89" customWidth="1"/>
    <col min="20" max="16384" width="9.140625" style="89" customWidth="1"/>
  </cols>
  <sheetData>
    <row r="1" spans="1:19" ht="30" customHeight="1">
      <c r="A1" s="88"/>
      <c r="B1" s="42"/>
      <c r="C1" s="139" t="s">
        <v>53</v>
      </c>
      <c r="D1" s="43"/>
      <c r="E1" s="44"/>
      <c r="F1" s="43"/>
      <c r="G1" s="45"/>
      <c r="H1" s="45"/>
      <c r="I1" s="45"/>
      <c r="J1" s="217" t="s">
        <v>111</v>
      </c>
      <c r="K1" s="236" t="s">
        <v>112</v>
      </c>
      <c r="L1" s="237"/>
      <c r="M1" s="237"/>
      <c r="N1" s="238" t="s">
        <v>113</v>
      </c>
      <c r="O1" s="239"/>
      <c r="P1" s="239"/>
      <c r="Q1" s="240"/>
      <c r="R1" s="47"/>
      <c r="S1" s="88"/>
    </row>
    <row r="2" spans="1:19" ht="13.5" customHeight="1">
      <c r="A2" s="88"/>
      <c r="B2" s="28" t="s">
        <v>1</v>
      </c>
      <c r="C2" s="28" t="s">
        <v>5</v>
      </c>
      <c r="D2" s="29" t="s">
        <v>4</v>
      </c>
      <c r="E2" s="28" t="s">
        <v>4</v>
      </c>
      <c r="F2" s="140" t="s">
        <v>41</v>
      </c>
      <c r="G2" s="131" t="s">
        <v>34</v>
      </c>
      <c r="H2" s="30" t="s">
        <v>31</v>
      </c>
      <c r="I2" s="134" t="s">
        <v>35</v>
      </c>
      <c r="J2" s="28" t="s">
        <v>0</v>
      </c>
      <c r="K2" s="60" t="s">
        <v>13</v>
      </c>
      <c r="L2" s="60" t="s">
        <v>14</v>
      </c>
      <c r="M2" s="31" t="s">
        <v>15</v>
      </c>
      <c r="N2" s="132">
        <v>1</v>
      </c>
      <c r="O2" s="132">
        <v>2</v>
      </c>
      <c r="P2" s="132" t="s">
        <v>33</v>
      </c>
      <c r="Q2" s="205" t="s">
        <v>56</v>
      </c>
      <c r="R2" s="24"/>
      <c r="S2" s="88"/>
    </row>
    <row r="3" spans="1:19" s="99" customFormat="1" ht="6" customHeight="1">
      <c r="A3" s="94"/>
      <c r="B3" s="48"/>
      <c r="C3" s="49"/>
      <c r="D3" s="50"/>
      <c r="E3" s="51"/>
      <c r="F3" s="50"/>
      <c r="G3" s="52"/>
      <c r="H3" s="52"/>
      <c r="I3" s="135"/>
      <c r="J3" s="53"/>
      <c r="K3" s="61"/>
      <c r="L3" s="224"/>
      <c r="M3" s="67"/>
      <c r="N3" s="225"/>
      <c r="O3" s="225"/>
      <c r="P3" s="225"/>
      <c r="Q3" s="207"/>
      <c r="R3" s="54"/>
      <c r="S3" s="94"/>
    </row>
    <row r="4" spans="1:19" ht="12.75">
      <c r="A4" s="88"/>
      <c r="B4" s="91">
        <v>1</v>
      </c>
      <c r="C4" s="127">
        <v>129951</v>
      </c>
      <c r="D4" s="26" t="s">
        <v>24</v>
      </c>
      <c r="E4" s="27" t="s">
        <v>57</v>
      </c>
      <c r="F4" s="26" t="s">
        <v>61</v>
      </c>
      <c r="G4" s="119">
        <v>2</v>
      </c>
      <c r="H4" s="123">
        <v>81</v>
      </c>
      <c r="I4" s="136" t="s">
        <v>36</v>
      </c>
      <c r="J4" s="219" t="s">
        <v>78</v>
      </c>
      <c r="K4" s="62" t="s">
        <v>54</v>
      </c>
      <c r="L4" s="90" t="s">
        <v>11</v>
      </c>
      <c r="M4" s="68">
        <v>35886</v>
      </c>
      <c r="N4" s="198" t="s">
        <v>11</v>
      </c>
      <c r="O4" s="198" t="s">
        <v>11</v>
      </c>
      <c r="P4" s="198" t="s">
        <v>11</v>
      </c>
      <c r="Q4" s="206">
        <v>1</v>
      </c>
      <c r="R4" s="92"/>
      <c r="S4" s="88"/>
    </row>
    <row r="5" spans="1:19" ht="12.75">
      <c r="A5" s="88"/>
      <c r="B5" s="91">
        <v>2</v>
      </c>
      <c r="C5" s="127">
        <v>174769</v>
      </c>
      <c r="D5" s="26" t="s">
        <v>24</v>
      </c>
      <c r="E5" s="27" t="s">
        <v>57</v>
      </c>
      <c r="F5" s="26" t="s">
        <v>61</v>
      </c>
      <c r="G5" s="119">
        <v>2</v>
      </c>
      <c r="H5" s="123">
        <v>81</v>
      </c>
      <c r="I5" s="136" t="s">
        <v>36</v>
      </c>
      <c r="J5" s="219" t="s">
        <v>77</v>
      </c>
      <c r="K5" s="62" t="s">
        <v>54</v>
      </c>
      <c r="L5" s="90" t="s">
        <v>11</v>
      </c>
      <c r="M5" s="68">
        <v>36132</v>
      </c>
      <c r="N5" s="198" t="s">
        <v>11</v>
      </c>
      <c r="O5" s="198" t="s">
        <v>11</v>
      </c>
      <c r="P5" s="198" t="s">
        <v>11</v>
      </c>
      <c r="Q5" s="206"/>
      <c r="R5" s="92"/>
      <c r="S5" s="88"/>
    </row>
    <row r="6" spans="1:19" ht="12.75">
      <c r="A6" s="88"/>
      <c r="B6" s="91">
        <v>3</v>
      </c>
      <c r="C6" s="127">
        <v>205959</v>
      </c>
      <c r="D6" s="26" t="s">
        <v>24</v>
      </c>
      <c r="E6" s="27" t="s">
        <v>57</v>
      </c>
      <c r="F6" s="26" t="s">
        <v>61</v>
      </c>
      <c r="G6" s="119">
        <v>2</v>
      </c>
      <c r="H6" s="123">
        <v>81</v>
      </c>
      <c r="I6" s="136" t="s">
        <v>36</v>
      </c>
      <c r="J6" s="218" t="s">
        <v>79</v>
      </c>
      <c r="K6" s="62" t="s">
        <v>54</v>
      </c>
      <c r="L6" s="90" t="s">
        <v>11</v>
      </c>
      <c r="M6" s="68">
        <v>36011</v>
      </c>
      <c r="N6" s="198" t="s">
        <v>11</v>
      </c>
      <c r="O6" s="198" t="s">
        <v>11</v>
      </c>
      <c r="P6" s="198" t="s">
        <v>11</v>
      </c>
      <c r="Q6" s="206"/>
      <c r="R6" s="92"/>
      <c r="S6" s="88"/>
    </row>
    <row r="7" spans="1:19" ht="12.75">
      <c r="A7" s="88"/>
      <c r="B7" s="91">
        <v>4</v>
      </c>
      <c r="C7" s="127">
        <v>164717</v>
      </c>
      <c r="D7" s="26" t="s">
        <v>24</v>
      </c>
      <c r="E7" s="27" t="s">
        <v>57</v>
      </c>
      <c r="F7" s="26" t="s">
        <v>61</v>
      </c>
      <c r="G7" s="119">
        <v>2</v>
      </c>
      <c r="H7" s="123">
        <v>81</v>
      </c>
      <c r="I7" s="136" t="s">
        <v>36</v>
      </c>
      <c r="J7" s="219" t="s">
        <v>81</v>
      </c>
      <c r="K7" s="62" t="s">
        <v>54</v>
      </c>
      <c r="L7" s="90" t="s">
        <v>11</v>
      </c>
      <c r="M7" s="68">
        <v>36059</v>
      </c>
      <c r="N7" s="198" t="s">
        <v>11</v>
      </c>
      <c r="O7" s="198" t="s">
        <v>11</v>
      </c>
      <c r="P7" s="198" t="s">
        <v>11</v>
      </c>
      <c r="Q7" s="206"/>
      <c r="R7" s="92"/>
      <c r="S7" s="88"/>
    </row>
    <row r="8" spans="1:19" ht="12.75">
      <c r="A8" s="88"/>
      <c r="B8" s="91">
        <v>5</v>
      </c>
      <c r="C8" s="127">
        <v>129926</v>
      </c>
      <c r="D8" s="26" t="s">
        <v>24</v>
      </c>
      <c r="E8" s="27" t="s">
        <v>57</v>
      </c>
      <c r="F8" s="26" t="s">
        <v>61</v>
      </c>
      <c r="G8" s="119">
        <v>2</v>
      </c>
      <c r="H8" s="123">
        <v>81</v>
      </c>
      <c r="I8" s="136" t="s">
        <v>36</v>
      </c>
      <c r="J8" s="218" t="s">
        <v>80</v>
      </c>
      <c r="K8" s="62" t="s">
        <v>54</v>
      </c>
      <c r="L8" s="90" t="s">
        <v>32</v>
      </c>
      <c r="M8" s="68">
        <v>35967</v>
      </c>
      <c r="N8" s="198" t="s">
        <v>11</v>
      </c>
      <c r="O8" s="198" t="s">
        <v>11</v>
      </c>
      <c r="P8" s="198" t="s">
        <v>11</v>
      </c>
      <c r="Q8" s="206"/>
      <c r="R8" s="92"/>
      <c r="S8" s="88"/>
    </row>
    <row r="9" spans="1:19" ht="12.75">
      <c r="A9" s="88"/>
      <c r="B9" s="93">
        <v>6</v>
      </c>
      <c r="C9" s="127">
        <v>162059</v>
      </c>
      <c r="D9" s="26" t="s">
        <v>24</v>
      </c>
      <c r="E9" s="27" t="s">
        <v>57</v>
      </c>
      <c r="F9" s="26" t="s">
        <v>61</v>
      </c>
      <c r="G9" s="119">
        <v>2</v>
      </c>
      <c r="H9" s="123">
        <v>81</v>
      </c>
      <c r="I9" s="136" t="s">
        <v>36</v>
      </c>
      <c r="J9" s="218" t="s">
        <v>76</v>
      </c>
      <c r="K9" s="62" t="s">
        <v>54</v>
      </c>
      <c r="L9" s="90" t="s">
        <v>11</v>
      </c>
      <c r="M9" s="68">
        <v>35855</v>
      </c>
      <c r="N9" s="198" t="s">
        <v>11</v>
      </c>
      <c r="O9" s="198" t="s">
        <v>11</v>
      </c>
      <c r="P9" s="198" t="s">
        <v>11</v>
      </c>
      <c r="Q9" s="206"/>
      <c r="R9" s="92"/>
      <c r="S9" s="88"/>
    </row>
    <row r="10" spans="1:19" ht="7.5" customHeight="1">
      <c r="A10" s="88"/>
      <c r="B10" s="80"/>
      <c r="C10" s="152" t="s">
        <v>11</v>
      </c>
      <c r="D10" s="81" t="s">
        <v>11</v>
      </c>
      <c r="E10" s="44" t="s">
        <v>11</v>
      </c>
      <c r="F10" s="43" t="s">
        <v>11</v>
      </c>
      <c r="G10" s="122"/>
      <c r="H10" s="126" t="s">
        <v>11</v>
      </c>
      <c r="I10" s="133"/>
      <c r="J10" s="46" t="s">
        <v>11</v>
      </c>
      <c r="K10" s="63" t="s">
        <v>11</v>
      </c>
      <c r="L10" s="227" t="s">
        <v>11</v>
      </c>
      <c r="M10" s="69"/>
      <c r="N10" s="216" t="s">
        <v>11</v>
      </c>
      <c r="O10" s="216" t="s">
        <v>11</v>
      </c>
      <c r="P10" s="216" t="s">
        <v>11</v>
      </c>
      <c r="Q10" s="208"/>
      <c r="R10" s="88"/>
      <c r="S10" s="88"/>
    </row>
    <row r="11" spans="1:19" ht="12.75">
      <c r="A11" s="88"/>
      <c r="B11" s="91">
        <v>7</v>
      </c>
      <c r="C11" s="127">
        <v>216005</v>
      </c>
      <c r="D11" s="26" t="s">
        <v>24</v>
      </c>
      <c r="E11" s="27" t="s">
        <v>57</v>
      </c>
      <c r="F11" s="26" t="s">
        <v>61</v>
      </c>
      <c r="G11" s="119">
        <v>2</v>
      </c>
      <c r="H11" s="123">
        <v>81</v>
      </c>
      <c r="I11" s="136" t="s">
        <v>62</v>
      </c>
      <c r="J11" s="218" t="s">
        <v>82</v>
      </c>
      <c r="K11" s="62" t="s">
        <v>54</v>
      </c>
      <c r="L11" s="90" t="s">
        <v>11</v>
      </c>
      <c r="M11" s="68">
        <v>36176</v>
      </c>
      <c r="N11" s="198" t="s">
        <v>11</v>
      </c>
      <c r="O11" s="198" t="s">
        <v>11</v>
      </c>
      <c r="P11" s="198" t="s">
        <v>11</v>
      </c>
      <c r="Q11" s="206">
        <v>2</v>
      </c>
      <c r="R11" s="92"/>
      <c r="S11" s="88"/>
    </row>
    <row r="12" spans="1:19" ht="12.75">
      <c r="A12" s="88"/>
      <c r="B12" s="91">
        <v>8</v>
      </c>
      <c r="C12" s="127">
        <v>256135</v>
      </c>
      <c r="D12" s="26" t="s">
        <v>24</v>
      </c>
      <c r="E12" s="27" t="s">
        <v>57</v>
      </c>
      <c r="F12" s="26" t="s">
        <v>61</v>
      </c>
      <c r="G12" s="119">
        <v>2</v>
      </c>
      <c r="H12" s="123">
        <v>81</v>
      </c>
      <c r="I12" s="136" t="s">
        <v>62</v>
      </c>
      <c r="J12" s="218" t="s">
        <v>84</v>
      </c>
      <c r="K12" s="62" t="s">
        <v>54</v>
      </c>
      <c r="L12" s="90" t="s">
        <v>11</v>
      </c>
      <c r="M12" s="68">
        <v>35761</v>
      </c>
      <c r="N12" s="198" t="s">
        <v>11</v>
      </c>
      <c r="O12" s="198" t="s">
        <v>11</v>
      </c>
      <c r="P12" s="198" t="s">
        <v>11</v>
      </c>
      <c r="Q12" s="206"/>
      <c r="R12" s="92"/>
      <c r="S12" s="88"/>
    </row>
    <row r="13" spans="1:19" ht="12.75">
      <c r="A13" s="88"/>
      <c r="B13" s="91">
        <v>9</v>
      </c>
      <c r="C13" s="127">
        <v>241549</v>
      </c>
      <c r="D13" s="26" t="s">
        <v>24</v>
      </c>
      <c r="E13" s="27" t="s">
        <v>57</v>
      </c>
      <c r="F13" s="26" t="s">
        <v>61</v>
      </c>
      <c r="G13" s="119">
        <v>2</v>
      </c>
      <c r="H13" s="123">
        <v>81</v>
      </c>
      <c r="I13" s="136" t="s">
        <v>62</v>
      </c>
      <c r="J13" s="218" t="s">
        <v>85</v>
      </c>
      <c r="K13" s="62" t="s">
        <v>54</v>
      </c>
      <c r="L13" s="90" t="s">
        <v>11</v>
      </c>
      <c r="M13" s="68">
        <v>36062</v>
      </c>
      <c r="N13" s="198" t="s">
        <v>11</v>
      </c>
      <c r="O13" s="198" t="s">
        <v>11</v>
      </c>
      <c r="P13" s="198" t="s">
        <v>11</v>
      </c>
      <c r="Q13" s="206"/>
      <c r="R13" s="92"/>
      <c r="S13" s="88"/>
    </row>
    <row r="14" spans="1:19" ht="12.75">
      <c r="A14" s="88"/>
      <c r="B14" s="91">
        <v>10</v>
      </c>
      <c r="C14" s="127">
        <v>216006</v>
      </c>
      <c r="D14" s="26" t="s">
        <v>24</v>
      </c>
      <c r="E14" s="27" t="s">
        <v>57</v>
      </c>
      <c r="F14" s="26" t="s">
        <v>61</v>
      </c>
      <c r="G14" s="119">
        <v>2</v>
      </c>
      <c r="H14" s="123">
        <v>81</v>
      </c>
      <c r="I14" s="136" t="s">
        <v>62</v>
      </c>
      <c r="J14" s="219" t="s">
        <v>83</v>
      </c>
      <c r="K14" s="62" t="s">
        <v>54</v>
      </c>
      <c r="L14" s="90" t="s">
        <v>11</v>
      </c>
      <c r="M14" s="68">
        <v>35879</v>
      </c>
      <c r="N14" s="198" t="s">
        <v>11</v>
      </c>
      <c r="O14" s="198" t="s">
        <v>11</v>
      </c>
      <c r="P14" s="198" t="s">
        <v>11</v>
      </c>
      <c r="Q14" s="206"/>
      <c r="R14" s="92"/>
      <c r="S14" s="88"/>
    </row>
    <row r="15" spans="1:19" ht="12.75">
      <c r="A15" s="88"/>
      <c r="B15" s="91">
        <v>11</v>
      </c>
      <c r="C15" s="127" t="s">
        <v>11</v>
      </c>
      <c r="D15" s="26" t="s">
        <v>24</v>
      </c>
      <c r="E15" s="27" t="s">
        <v>57</v>
      </c>
      <c r="F15" s="26" t="s">
        <v>61</v>
      </c>
      <c r="G15" s="119">
        <v>2</v>
      </c>
      <c r="H15" s="123">
        <v>81</v>
      </c>
      <c r="I15" s="136" t="s">
        <v>62</v>
      </c>
      <c r="J15" s="218" t="s">
        <v>11</v>
      </c>
      <c r="K15" s="62" t="s">
        <v>60</v>
      </c>
      <c r="L15" s="90" t="s">
        <v>11</v>
      </c>
      <c r="M15" s="68" t="s">
        <v>11</v>
      </c>
      <c r="N15" s="198" t="s">
        <v>11</v>
      </c>
      <c r="O15" s="198" t="s">
        <v>11</v>
      </c>
      <c r="P15" s="198" t="s">
        <v>11</v>
      </c>
      <c r="Q15" s="206"/>
      <c r="R15" s="92"/>
      <c r="S15" s="88"/>
    </row>
    <row r="16" spans="1:19" ht="12.75">
      <c r="A16" s="88"/>
      <c r="B16" s="93">
        <v>12</v>
      </c>
      <c r="C16" s="127" t="s">
        <v>11</v>
      </c>
      <c r="D16" s="26" t="s">
        <v>24</v>
      </c>
      <c r="E16" s="27" t="s">
        <v>57</v>
      </c>
      <c r="F16" s="26" t="s">
        <v>61</v>
      </c>
      <c r="G16" s="119">
        <v>2</v>
      </c>
      <c r="H16" s="123">
        <v>81</v>
      </c>
      <c r="I16" s="136" t="s">
        <v>62</v>
      </c>
      <c r="J16" s="219" t="s">
        <v>11</v>
      </c>
      <c r="K16" s="62" t="s">
        <v>60</v>
      </c>
      <c r="L16" s="90" t="s">
        <v>11</v>
      </c>
      <c r="M16" s="68" t="s">
        <v>11</v>
      </c>
      <c r="N16" s="198" t="s">
        <v>11</v>
      </c>
      <c r="O16" s="198" t="s">
        <v>11</v>
      </c>
      <c r="P16" s="198" t="s">
        <v>11</v>
      </c>
      <c r="Q16" s="206"/>
      <c r="R16" s="92"/>
      <c r="S16" s="88"/>
    </row>
    <row r="17" spans="1:19" s="87" customFormat="1" ht="6" customHeight="1">
      <c r="A17" s="79"/>
      <c r="B17" s="80"/>
      <c r="C17" s="128" t="s">
        <v>11</v>
      </c>
      <c r="D17" s="81" t="s">
        <v>11</v>
      </c>
      <c r="E17" s="82" t="s">
        <v>11</v>
      </c>
      <c r="F17" s="81" t="s">
        <v>11</v>
      </c>
      <c r="G17" s="120"/>
      <c r="H17" s="124" t="s">
        <v>11</v>
      </c>
      <c r="I17" s="137" t="s">
        <v>11</v>
      </c>
      <c r="J17" s="226" t="s">
        <v>11</v>
      </c>
      <c r="K17" s="83" t="s">
        <v>11</v>
      </c>
      <c r="L17" s="84" t="s">
        <v>11</v>
      </c>
      <c r="M17" s="85" t="s">
        <v>11</v>
      </c>
      <c r="N17" s="214" t="s">
        <v>11</v>
      </c>
      <c r="O17" s="214" t="s">
        <v>11</v>
      </c>
      <c r="P17" s="214" t="s">
        <v>11</v>
      </c>
      <c r="Q17" s="208"/>
      <c r="R17" s="86"/>
      <c r="S17" s="79"/>
    </row>
    <row r="18" spans="1:19" ht="12.75">
      <c r="A18" s="88"/>
      <c r="B18" s="91">
        <v>13</v>
      </c>
      <c r="C18" s="127">
        <v>241543</v>
      </c>
      <c r="D18" s="26" t="s">
        <v>24</v>
      </c>
      <c r="E18" s="27" t="s">
        <v>57</v>
      </c>
      <c r="F18" s="26" t="s">
        <v>61</v>
      </c>
      <c r="G18" s="119">
        <v>2</v>
      </c>
      <c r="H18" s="123">
        <v>81</v>
      </c>
      <c r="I18" s="136" t="s">
        <v>36</v>
      </c>
      <c r="J18" s="218" t="s">
        <v>87</v>
      </c>
      <c r="K18" s="62" t="s">
        <v>54</v>
      </c>
      <c r="L18" s="90" t="s">
        <v>11</v>
      </c>
      <c r="M18" s="68">
        <v>34490</v>
      </c>
      <c r="N18" s="198" t="s">
        <v>11</v>
      </c>
      <c r="O18" s="198" t="s">
        <v>11</v>
      </c>
      <c r="P18" s="198" t="s">
        <v>11</v>
      </c>
      <c r="Q18" s="206">
        <v>3</v>
      </c>
      <c r="R18" s="92"/>
      <c r="S18" s="88"/>
    </row>
    <row r="19" spans="1:19" ht="12.75">
      <c r="A19" s="88"/>
      <c r="B19" s="91">
        <v>14</v>
      </c>
      <c r="C19" s="127">
        <v>241542</v>
      </c>
      <c r="D19" s="26" t="s">
        <v>24</v>
      </c>
      <c r="E19" s="27" t="s">
        <v>57</v>
      </c>
      <c r="F19" s="26" t="s">
        <v>61</v>
      </c>
      <c r="G19" s="119">
        <v>2</v>
      </c>
      <c r="H19" s="123">
        <v>81</v>
      </c>
      <c r="I19" s="136" t="s">
        <v>36</v>
      </c>
      <c r="J19" s="219" t="s">
        <v>88</v>
      </c>
      <c r="K19" s="62" t="s">
        <v>54</v>
      </c>
      <c r="L19" s="90" t="s">
        <v>11</v>
      </c>
      <c r="M19" s="68">
        <v>34447</v>
      </c>
      <c r="N19" s="198" t="s">
        <v>11</v>
      </c>
      <c r="O19" s="198" t="s">
        <v>11</v>
      </c>
      <c r="P19" s="198" t="s">
        <v>11</v>
      </c>
      <c r="Q19" s="206"/>
      <c r="R19" s="92"/>
      <c r="S19" s="88"/>
    </row>
    <row r="20" spans="1:19" ht="12.75">
      <c r="A20" s="88"/>
      <c r="B20" s="91">
        <v>15</v>
      </c>
      <c r="C20" s="127">
        <v>74088</v>
      </c>
      <c r="D20" s="26" t="s">
        <v>24</v>
      </c>
      <c r="E20" s="27" t="s">
        <v>57</v>
      </c>
      <c r="F20" s="26" t="s">
        <v>61</v>
      </c>
      <c r="G20" s="119">
        <v>2</v>
      </c>
      <c r="H20" s="123">
        <v>81</v>
      </c>
      <c r="I20" s="136" t="s">
        <v>36</v>
      </c>
      <c r="J20" s="218" t="s">
        <v>86</v>
      </c>
      <c r="K20" s="62" t="s">
        <v>54</v>
      </c>
      <c r="L20" s="90" t="s">
        <v>11</v>
      </c>
      <c r="M20" s="68">
        <v>35179</v>
      </c>
      <c r="N20" s="198" t="s">
        <v>11</v>
      </c>
      <c r="O20" s="198" t="s">
        <v>11</v>
      </c>
      <c r="P20" s="198" t="s">
        <v>11</v>
      </c>
      <c r="Q20" s="206"/>
      <c r="R20" s="92"/>
      <c r="S20" s="88"/>
    </row>
    <row r="21" spans="1:19" ht="12.75">
      <c r="A21" s="88"/>
      <c r="B21" s="91">
        <v>16</v>
      </c>
      <c r="C21" s="127">
        <v>162441</v>
      </c>
      <c r="D21" s="26" t="s">
        <v>24</v>
      </c>
      <c r="E21" s="27" t="s">
        <v>57</v>
      </c>
      <c r="F21" s="26" t="s">
        <v>61</v>
      </c>
      <c r="G21" s="119">
        <v>2</v>
      </c>
      <c r="H21" s="123">
        <v>81</v>
      </c>
      <c r="I21" s="136" t="s">
        <v>36</v>
      </c>
      <c r="J21" s="219" t="s">
        <v>89</v>
      </c>
      <c r="K21" s="62" t="s">
        <v>54</v>
      </c>
      <c r="L21" s="90" t="s">
        <v>11</v>
      </c>
      <c r="M21" s="68">
        <v>35290</v>
      </c>
      <c r="N21" s="198" t="s">
        <v>11</v>
      </c>
      <c r="O21" s="198" t="s">
        <v>11</v>
      </c>
      <c r="P21" s="198" t="s">
        <v>11</v>
      </c>
      <c r="Q21" s="206"/>
      <c r="R21" s="92"/>
      <c r="S21" s="88"/>
    </row>
    <row r="22" spans="1:19" ht="12.75">
      <c r="A22" s="88"/>
      <c r="B22" s="91">
        <v>17</v>
      </c>
      <c r="C22" s="127" t="s">
        <v>11</v>
      </c>
      <c r="D22" s="26" t="s">
        <v>24</v>
      </c>
      <c r="E22" s="27" t="s">
        <v>57</v>
      </c>
      <c r="F22" s="26" t="s">
        <v>61</v>
      </c>
      <c r="G22" s="119">
        <v>2</v>
      </c>
      <c r="H22" s="123">
        <v>81</v>
      </c>
      <c r="I22" s="136" t="s">
        <v>36</v>
      </c>
      <c r="J22" s="218" t="s">
        <v>11</v>
      </c>
      <c r="K22" s="62" t="s">
        <v>60</v>
      </c>
      <c r="L22" s="90" t="s">
        <v>11</v>
      </c>
      <c r="M22" s="68" t="s">
        <v>11</v>
      </c>
      <c r="N22" s="198" t="s">
        <v>11</v>
      </c>
      <c r="O22" s="198" t="s">
        <v>11</v>
      </c>
      <c r="P22" s="198" t="s">
        <v>11</v>
      </c>
      <c r="Q22" s="206"/>
      <c r="R22" s="92"/>
      <c r="S22" s="88"/>
    </row>
    <row r="23" spans="1:19" ht="12.75">
      <c r="A23" s="88"/>
      <c r="B23" s="93">
        <v>18</v>
      </c>
      <c r="C23" s="127" t="s">
        <v>11</v>
      </c>
      <c r="D23" s="26" t="s">
        <v>24</v>
      </c>
      <c r="E23" s="27" t="s">
        <v>57</v>
      </c>
      <c r="F23" s="26" t="s">
        <v>61</v>
      </c>
      <c r="G23" s="119">
        <v>2</v>
      </c>
      <c r="H23" s="123">
        <v>81</v>
      </c>
      <c r="I23" s="136" t="s">
        <v>36</v>
      </c>
      <c r="J23" s="219" t="s">
        <v>11</v>
      </c>
      <c r="K23" s="62" t="s">
        <v>60</v>
      </c>
      <c r="L23" s="90" t="s">
        <v>11</v>
      </c>
      <c r="M23" s="68" t="s">
        <v>11</v>
      </c>
      <c r="N23" s="198" t="s">
        <v>11</v>
      </c>
      <c r="O23" s="198" t="s">
        <v>11</v>
      </c>
      <c r="P23" s="198" t="s">
        <v>11</v>
      </c>
      <c r="Q23" s="206"/>
      <c r="R23" s="92"/>
      <c r="S23" s="88"/>
    </row>
    <row r="24" spans="1:19" s="87" customFormat="1" ht="6" customHeight="1">
      <c r="A24" s="79"/>
      <c r="B24" s="80"/>
      <c r="C24" s="128" t="s">
        <v>11</v>
      </c>
      <c r="D24" s="81" t="s">
        <v>11</v>
      </c>
      <c r="E24" s="82" t="s">
        <v>11</v>
      </c>
      <c r="F24" s="81" t="s">
        <v>11</v>
      </c>
      <c r="G24" s="120"/>
      <c r="H24" s="124" t="s">
        <v>11</v>
      </c>
      <c r="I24" s="137" t="s">
        <v>11</v>
      </c>
      <c r="J24" s="226" t="s">
        <v>11</v>
      </c>
      <c r="K24" s="83" t="s">
        <v>11</v>
      </c>
      <c r="L24" s="84" t="s">
        <v>11</v>
      </c>
      <c r="M24" s="85" t="s">
        <v>11</v>
      </c>
      <c r="N24" s="214" t="s">
        <v>11</v>
      </c>
      <c r="O24" s="214" t="s">
        <v>11</v>
      </c>
      <c r="P24" s="214" t="s">
        <v>11</v>
      </c>
      <c r="Q24" s="208"/>
      <c r="R24" s="86"/>
      <c r="S24" s="79"/>
    </row>
    <row r="25" spans="1:19" ht="12.75">
      <c r="A25" s="88"/>
      <c r="B25" s="91">
        <v>19</v>
      </c>
      <c r="C25" s="129">
        <v>241550</v>
      </c>
      <c r="D25" s="26" t="s">
        <v>24</v>
      </c>
      <c r="E25" s="27" t="s">
        <v>57</v>
      </c>
      <c r="F25" s="26" t="s">
        <v>61</v>
      </c>
      <c r="G25" s="119">
        <v>2</v>
      </c>
      <c r="H25" s="123">
        <v>81</v>
      </c>
      <c r="I25" s="136" t="s">
        <v>62</v>
      </c>
      <c r="J25" s="220" t="s">
        <v>90</v>
      </c>
      <c r="K25" s="62" t="s">
        <v>54</v>
      </c>
      <c r="L25" s="90" t="s">
        <v>11</v>
      </c>
      <c r="M25" s="68">
        <v>35075</v>
      </c>
      <c r="N25" s="198" t="s">
        <v>11</v>
      </c>
      <c r="O25" s="198" t="s">
        <v>11</v>
      </c>
      <c r="P25" s="198" t="s">
        <v>11</v>
      </c>
      <c r="Q25" s="206">
        <v>4</v>
      </c>
      <c r="R25" s="92"/>
      <c r="S25" s="88"/>
    </row>
    <row r="26" spans="1:19" ht="12.75">
      <c r="A26" s="88"/>
      <c r="B26" s="91">
        <v>20</v>
      </c>
      <c r="C26" s="129">
        <v>260890</v>
      </c>
      <c r="D26" s="26" t="s">
        <v>24</v>
      </c>
      <c r="E26" s="27" t="s">
        <v>57</v>
      </c>
      <c r="F26" s="26" t="s">
        <v>61</v>
      </c>
      <c r="G26" s="119">
        <v>2</v>
      </c>
      <c r="H26" s="123">
        <v>81</v>
      </c>
      <c r="I26" s="136" t="s">
        <v>62</v>
      </c>
      <c r="J26" s="220" t="s">
        <v>93</v>
      </c>
      <c r="K26" s="62" t="s">
        <v>54</v>
      </c>
      <c r="L26" s="90" t="s">
        <v>11</v>
      </c>
      <c r="M26" s="68">
        <v>35280</v>
      </c>
      <c r="N26" s="198" t="s">
        <v>11</v>
      </c>
      <c r="O26" s="198" t="s">
        <v>11</v>
      </c>
      <c r="P26" s="198" t="s">
        <v>11</v>
      </c>
      <c r="Q26" s="206"/>
      <c r="R26" s="92"/>
      <c r="S26" s="88"/>
    </row>
    <row r="27" spans="1:19" ht="12.75">
      <c r="A27" s="88"/>
      <c r="B27" s="91">
        <v>21</v>
      </c>
      <c r="C27" s="127">
        <v>250009</v>
      </c>
      <c r="D27" s="26" t="s">
        <v>24</v>
      </c>
      <c r="E27" s="27" t="s">
        <v>57</v>
      </c>
      <c r="F27" s="26" t="s">
        <v>61</v>
      </c>
      <c r="G27" s="119">
        <v>2</v>
      </c>
      <c r="H27" s="123">
        <v>81</v>
      </c>
      <c r="I27" s="136" t="s">
        <v>62</v>
      </c>
      <c r="J27" s="218" t="s">
        <v>92</v>
      </c>
      <c r="K27" s="62" t="s">
        <v>54</v>
      </c>
      <c r="L27" s="90" t="s">
        <v>11</v>
      </c>
      <c r="M27" s="68">
        <v>35266</v>
      </c>
      <c r="N27" s="198" t="s">
        <v>11</v>
      </c>
      <c r="O27" s="198" t="s">
        <v>11</v>
      </c>
      <c r="P27" s="198" t="s">
        <v>11</v>
      </c>
      <c r="Q27" s="206"/>
      <c r="R27" s="92"/>
      <c r="S27" s="88"/>
    </row>
    <row r="28" spans="1:19" ht="12.75">
      <c r="A28" s="88"/>
      <c r="B28" s="91">
        <v>22</v>
      </c>
      <c r="C28" s="129">
        <v>241552</v>
      </c>
      <c r="D28" s="26" t="s">
        <v>24</v>
      </c>
      <c r="E28" s="27" t="s">
        <v>57</v>
      </c>
      <c r="F28" s="26" t="s">
        <v>61</v>
      </c>
      <c r="G28" s="119">
        <v>2</v>
      </c>
      <c r="H28" s="123">
        <v>81</v>
      </c>
      <c r="I28" s="136" t="s">
        <v>62</v>
      </c>
      <c r="J28" s="221" t="s">
        <v>91</v>
      </c>
      <c r="K28" s="62" t="s">
        <v>54</v>
      </c>
      <c r="L28" s="90" t="s">
        <v>11</v>
      </c>
      <c r="M28" s="68">
        <v>34652</v>
      </c>
      <c r="N28" s="198" t="s">
        <v>11</v>
      </c>
      <c r="O28" s="198" t="s">
        <v>11</v>
      </c>
      <c r="P28" s="198" t="s">
        <v>11</v>
      </c>
      <c r="Q28" s="206"/>
      <c r="R28" s="92"/>
      <c r="S28" s="88"/>
    </row>
    <row r="29" spans="1:19" ht="12.75">
      <c r="A29" s="88"/>
      <c r="B29" s="91">
        <v>23</v>
      </c>
      <c r="C29" s="129" t="s">
        <v>11</v>
      </c>
      <c r="D29" s="26" t="s">
        <v>24</v>
      </c>
      <c r="E29" s="27" t="s">
        <v>57</v>
      </c>
      <c r="F29" s="26" t="s">
        <v>61</v>
      </c>
      <c r="G29" s="119">
        <v>2</v>
      </c>
      <c r="H29" s="123">
        <v>81</v>
      </c>
      <c r="I29" s="136" t="s">
        <v>62</v>
      </c>
      <c r="J29" s="221" t="s">
        <v>11</v>
      </c>
      <c r="K29" s="62" t="s">
        <v>60</v>
      </c>
      <c r="L29" s="90" t="s">
        <v>11</v>
      </c>
      <c r="M29" s="68" t="s">
        <v>11</v>
      </c>
      <c r="N29" s="198" t="s">
        <v>11</v>
      </c>
      <c r="O29" s="198" t="s">
        <v>11</v>
      </c>
      <c r="P29" s="198" t="s">
        <v>11</v>
      </c>
      <c r="Q29" s="206"/>
      <c r="R29" s="92"/>
      <c r="S29" s="88"/>
    </row>
    <row r="30" spans="1:19" ht="12.75">
      <c r="A30" s="88"/>
      <c r="B30" s="93">
        <v>24</v>
      </c>
      <c r="C30" s="129" t="s">
        <v>11</v>
      </c>
      <c r="D30" s="26" t="s">
        <v>24</v>
      </c>
      <c r="E30" s="27" t="s">
        <v>57</v>
      </c>
      <c r="F30" s="26" t="s">
        <v>61</v>
      </c>
      <c r="G30" s="119">
        <v>2</v>
      </c>
      <c r="H30" s="123">
        <v>81</v>
      </c>
      <c r="I30" s="136" t="s">
        <v>62</v>
      </c>
      <c r="J30" s="221" t="s">
        <v>11</v>
      </c>
      <c r="K30" s="62" t="s">
        <v>60</v>
      </c>
      <c r="L30" s="90" t="s">
        <v>11</v>
      </c>
      <c r="M30" s="68" t="s">
        <v>11</v>
      </c>
      <c r="N30" s="198" t="s">
        <v>11</v>
      </c>
      <c r="O30" s="198" t="s">
        <v>11</v>
      </c>
      <c r="P30" s="198" t="s">
        <v>11</v>
      </c>
      <c r="Q30" s="206"/>
      <c r="R30" s="92"/>
      <c r="S30" s="88"/>
    </row>
    <row r="31" spans="1:19" s="87" customFormat="1" ht="6" customHeight="1">
      <c r="A31" s="79"/>
      <c r="B31" s="80"/>
      <c r="C31" s="128" t="s">
        <v>11</v>
      </c>
      <c r="D31" s="81" t="s">
        <v>11</v>
      </c>
      <c r="E31" s="82" t="s">
        <v>11</v>
      </c>
      <c r="F31" s="81" t="s">
        <v>11</v>
      </c>
      <c r="G31" s="120"/>
      <c r="H31" s="124" t="s">
        <v>11</v>
      </c>
      <c r="I31" s="137" t="s">
        <v>11</v>
      </c>
      <c r="J31" s="226" t="s">
        <v>11</v>
      </c>
      <c r="K31" s="83" t="s">
        <v>11</v>
      </c>
      <c r="L31" s="84" t="s">
        <v>11</v>
      </c>
      <c r="M31" s="85" t="s">
        <v>11</v>
      </c>
      <c r="N31" s="214" t="s">
        <v>11</v>
      </c>
      <c r="O31" s="214" t="s">
        <v>11</v>
      </c>
      <c r="P31" s="214" t="s">
        <v>11</v>
      </c>
      <c r="Q31" s="208"/>
      <c r="R31" s="86"/>
      <c r="S31" s="79"/>
    </row>
    <row r="32" spans="1:19" ht="12.75">
      <c r="A32" s="88"/>
      <c r="B32" s="91">
        <v>25</v>
      </c>
      <c r="C32" s="127">
        <v>241548</v>
      </c>
      <c r="D32" s="26" t="s">
        <v>24</v>
      </c>
      <c r="E32" s="27" t="s">
        <v>57</v>
      </c>
      <c r="F32" s="26" t="s">
        <v>61</v>
      </c>
      <c r="G32" s="119">
        <v>2</v>
      </c>
      <c r="H32" s="123">
        <v>81</v>
      </c>
      <c r="I32" s="136" t="s">
        <v>68</v>
      </c>
      <c r="J32" s="219" t="s">
        <v>94</v>
      </c>
      <c r="K32" s="62" t="s">
        <v>54</v>
      </c>
      <c r="L32" s="90" t="s">
        <v>11</v>
      </c>
      <c r="M32" s="68">
        <v>34807</v>
      </c>
      <c r="N32" s="198" t="s">
        <v>11</v>
      </c>
      <c r="O32" s="198" t="s">
        <v>11</v>
      </c>
      <c r="P32" s="198" t="s">
        <v>11</v>
      </c>
      <c r="Q32" s="206">
        <v>5</v>
      </c>
      <c r="R32" s="92"/>
      <c r="S32" s="88"/>
    </row>
    <row r="33" spans="1:19" ht="12.75">
      <c r="A33" s="88"/>
      <c r="B33" s="91">
        <v>26</v>
      </c>
      <c r="C33" s="127">
        <v>256130</v>
      </c>
      <c r="D33" s="26" t="s">
        <v>24</v>
      </c>
      <c r="E33" s="27" t="s">
        <v>57</v>
      </c>
      <c r="F33" s="26" t="s">
        <v>61</v>
      </c>
      <c r="G33" s="119">
        <v>2</v>
      </c>
      <c r="H33" s="123">
        <v>81</v>
      </c>
      <c r="I33" s="136" t="s">
        <v>68</v>
      </c>
      <c r="J33" s="219" t="s">
        <v>96</v>
      </c>
      <c r="K33" s="62" t="s">
        <v>54</v>
      </c>
      <c r="L33" s="90" t="s">
        <v>11</v>
      </c>
      <c r="M33" s="68">
        <v>35333</v>
      </c>
      <c r="N33" s="198" t="s">
        <v>11</v>
      </c>
      <c r="O33" s="198" t="s">
        <v>11</v>
      </c>
      <c r="P33" s="198" t="s">
        <v>11</v>
      </c>
      <c r="Q33" s="206"/>
      <c r="R33" s="92"/>
      <c r="S33" s="88"/>
    </row>
    <row r="34" spans="1:19" ht="12.75">
      <c r="A34" s="88"/>
      <c r="B34" s="91">
        <v>27</v>
      </c>
      <c r="C34" s="127">
        <v>241551</v>
      </c>
      <c r="D34" s="26" t="s">
        <v>24</v>
      </c>
      <c r="E34" s="27" t="s">
        <v>57</v>
      </c>
      <c r="F34" s="26" t="s">
        <v>61</v>
      </c>
      <c r="G34" s="119">
        <v>2</v>
      </c>
      <c r="H34" s="123">
        <v>81</v>
      </c>
      <c r="I34" s="136" t="s">
        <v>68</v>
      </c>
      <c r="J34" s="218" t="s">
        <v>95</v>
      </c>
      <c r="K34" s="62" t="s">
        <v>54</v>
      </c>
      <c r="L34" s="90" t="s">
        <v>11</v>
      </c>
      <c r="M34" s="68">
        <v>35136</v>
      </c>
      <c r="N34" s="198" t="s">
        <v>11</v>
      </c>
      <c r="O34" s="198" t="s">
        <v>11</v>
      </c>
      <c r="P34" s="198" t="s">
        <v>11</v>
      </c>
      <c r="Q34" s="206"/>
      <c r="R34" s="92"/>
      <c r="S34" s="88"/>
    </row>
    <row r="35" spans="1:19" ht="12.75">
      <c r="A35" s="88"/>
      <c r="B35" s="91">
        <v>28</v>
      </c>
      <c r="C35" s="127" t="s">
        <v>11</v>
      </c>
      <c r="D35" s="26" t="s">
        <v>24</v>
      </c>
      <c r="E35" s="27" t="s">
        <v>57</v>
      </c>
      <c r="F35" s="26" t="s">
        <v>61</v>
      </c>
      <c r="G35" s="119">
        <v>2</v>
      </c>
      <c r="H35" s="123">
        <v>81</v>
      </c>
      <c r="I35" s="136" t="s">
        <v>68</v>
      </c>
      <c r="J35" s="218" t="s">
        <v>11</v>
      </c>
      <c r="K35" s="62" t="s">
        <v>60</v>
      </c>
      <c r="L35" s="90" t="s">
        <v>11</v>
      </c>
      <c r="M35" s="68" t="s">
        <v>11</v>
      </c>
      <c r="N35" s="198" t="s">
        <v>11</v>
      </c>
      <c r="O35" s="198" t="s">
        <v>11</v>
      </c>
      <c r="P35" s="198" t="s">
        <v>11</v>
      </c>
      <c r="Q35" s="206"/>
      <c r="R35" s="92"/>
      <c r="S35" s="88"/>
    </row>
    <row r="36" spans="1:19" ht="12.75">
      <c r="A36" s="88"/>
      <c r="B36" s="91">
        <v>29</v>
      </c>
      <c r="C36" s="127" t="s">
        <v>11</v>
      </c>
      <c r="D36" s="26" t="s">
        <v>24</v>
      </c>
      <c r="E36" s="27" t="s">
        <v>57</v>
      </c>
      <c r="F36" s="26" t="s">
        <v>61</v>
      </c>
      <c r="G36" s="119">
        <v>2</v>
      </c>
      <c r="H36" s="123">
        <v>81</v>
      </c>
      <c r="I36" s="136" t="s">
        <v>68</v>
      </c>
      <c r="J36" s="219" t="s">
        <v>11</v>
      </c>
      <c r="K36" s="62" t="s">
        <v>60</v>
      </c>
      <c r="L36" s="90" t="s">
        <v>11</v>
      </c>
      <c r="M36" s="68" t="s">
        <v>11</v>
      </c>
      <c r="N36" s="198" t="s">
        <v>11</v>
      </c>
      <c r="O36" s="198" t="s">
        <v>11</v>
      </c>
      <c r="P36" s="198" t="s">
        <v>11</v>
      </c>
      <c r="Q36" s="206"/>
      <c r="R36" s="92"/>
      <c r="S36" s="88"/>
    </row>
    <row r="37" spans="1:19" ht="12.75">
      <c r="A37" s="88"/>
      <c r="B37" s="93">
        <v>30</v>
      </c>
      <c r="C37" s="127" t="s">
        <v>11</v>
      </c>
      <c r="D37" s="26" t="s">
        <v>24</v>
      </c>
      <c r="E37" s="27" t="s">
        <v>57</v>
      </c>
      <c r="F37" s="26" t="s">
        <v>61</v>
      </c>
      <c r="G37" s="119">
        <v>2</v>
      </c>
      <c r="H37" s="123">
        <v>81</v>
      </c>
      <c r="I37" s="136" t="s">
        <v>68</v>
      </c>
      <c r="J37" s="218" t="s">
        <v>11</v>
      </c>
      <c r="K37" s="62" t="s">
        <v>60</v>
      </c>
      <c r="L37" s="90" t="s">
        <v>11</v>
      </c>
      <c r="M37" s="68" t="s">
        <v>11</v>
      </c>
      <c r="N37" s="198" t="s">
        <v>11</v>
      </c>
      <c r="O37" s="198" t="s">
        <v>11</v>
      </c>
      <c r="P37" s="198" t="s">
        <v>11</v>
      </c>
      <c r="Q37" s="206"/>
      <c r="R37" s="92"/>
      <c r="S37" s="88"/>
    </row>
    <row r="38" spans="1:19" s="87" customFormat="1" ht="6" customHeight="1">
      <c r="A38" s="79"/>
      <c r="B38" s="80"/>
      <c r="C38" s="128" t="s">
        <v>11</v>
      </c>
      <c r="D38" s="81" t="s">
        <v>11</v>
      </c>
      <c r="E38" s="82" t="s">
        <v>11</v>
      </c>
      <c r="F38" s="81" t="s">
        <v>11</v>
      </c>
      <c r="G38" s="120"/>
      <c r="H38" s="124" t="s">
        <v>11</v>
      </c>
      <c r="I38" s="137" t="s">
        <v>11</v>
      </c>
      <c r="J38" s="226" t="s">
        <v>11</v>
      </c>
      <c r="K38" s="83" t="s">
        <v>11</v>
      </c>
      <c r="L38" s="84" t="s">
        <v>11</v>
      </c>
      <c r="M38" s="85" t="s">
        <v>11</v>
      </c>
      <c r="N38" s="214" t="s">
        <v>11</v>
      </c>
      <c r="O38" s="214" t="s">
        <v>11</v>
      </c>
      <c r="P38" s="214" t="s">
        <v>11</v>
      </c>
      <c r="Q38" s="208"/>
      <c r="R38" s="86"/>
      <c r="S38" s="79"/>
    </row>
    <row r="39" spans="1:19" ht="12.75">
      <c r="A39" s="88"/>
      <c r="B39" s="91">
        <v>31</v>
      </c>
      <c r="C39" s="127">
        <v>168766</v>
      </c>
      <c r="D39" s="26" t="s">
        <v>24</v>
      </c>
      <c r="E39" s="27" t="s">
        <v>58</v>
      </c>
      <c r="F39" s="26" t="s">
        <v>64</v>
      </c>
      <c r="G39" s="119">
        <v>2</v>
      </c>
      <c r="H39" s="123">
        <v>423</v>
      </c>
      <c r="I39" s="136" t="s">
        <v>36</v>
      </c>
      <c r="J39" s="219" t="s">
        <v>97</v>
      </c>
      <c r="K39" s="62" t="s">
        <v>54</v>
      </c>
      <c r="L39" s="90" t="s">
        <v>11</v>
      </c>
      <c r="M39" s="68">
        <v>36092</v>
      </c>
      <c r="N39" s="198" t="s">
        <v>11</v>
      </c>
      <c r="O39" s="198" t="s">
        <v>11</v>
      </c>
      <c r="P39" s="198" t="s">
        <v>11</v>
      </c>
      <c r="Q39" s="206">
        <v>6</v>
      </c>
      <c r="R39" s="92"/>
      <c r="S39" s="88"/>
    </row>
    <row r="40" spans="1:19" ht="12.75">
      <c r="A40" s="88"/>
      <c r="B40" s="91">
        <v>32</v>
      </c>
      <c r="C40" s="127">
        <v>127842</v>
      </c>
      <c r="D40" s="26" t="s">
        <v>24</v>
      </c>
      <c r="E40" s="27" t="s">
        <v>58</v>
      </c>
      <c r="F40" s="26" t="s">
        <v>64</v>
      </c>
      <c r="G40" s="119">
        <v>2</v>
      </c>
      <c r="H40" s="123">
        <v>423</v>
      </c>
      <c r="I40" s="136" t="s">
        <v>36</v>
      </c>
      <c r="J40" s="218" t="s">
        <v>99</v>
      </c>
      <c r="K40" s="62" t="s">
        <v>54</v>
      </c>
      <c r="L40" s="90" t="s">
        <v>11</v>
      </c>
      <c r="M40" s="68">
        <v>35730</v>
      </c>
      <c r="N40" s="198" t="s">
        <v>11</v>
      </c>
      <c r="O40" s="198" t="s">
        <v>11</v>
      </c>
      <c r="P40" s="198" t="s">
        <v>11</v>
      </c>
      <c r="Q40" s="206"/>
      <c r="R40" s="92"/>
      <c r="S40" s="88"/>
    </row>
    <row r="41" spans="1:19" ht="12.75">
      <c r="A41" s="88"/>
      <c r="B41" s="91">
        <v>33</v>
      </c>
      <c r="C41" s="127">
        <v>168720</v>
      </c>
      <c r="D41" s="26" t="s">
        <v>24</v>
      </c>
      <c r="E41" s="27" t="s">
        <v>58</v>
      </c>
      <c r="F41" s="26" t="s">
        <v>64</v>
      </c>
      <c r="G41" s="119">
        <v>2</v>
      </c>
      <c r="H41" s="123">
        <v>423</v>
      </c>
      <c r="I41" s="136" t="s">
        <v>36</v>
      </c>
      <c r="J41" s="218" t="s">
        <v>98</v>
      </c>
      <c r="K41" s="62" t="s">
        <v>54</v>
      </c>
      <c r="L41" s="90" t="s">
        <v>11</v>
      </c>
      <c r="M41" s="68">
        <v>35803</v>
      </c>
      <c r="N41" s="198" t="s">
        <v>11</v>
      </c>
      <c r="O41" s="198" t="s">
        <v>11</v>
      </c>
      <c r="P41" s="198" t="s">
        <v>11</v>
      </c>
      <c r="Q41" s="206"/>
      <c r="R41" s="92"/>
      <c r="S41" s="88"/>
    </row>
    <row r="42" spans="1:19" ht="12.75">
      <c r="A42" s="88"/>
      <c r="B42" s="91">
        <v>34</v>
      </c>
      <c r="C42" s="127" t="s">
        <v>11</v>
      </c>
      <c r="D42" s="26" t="s">
        <v>24</v>
      </c>
      <c r="E42" s="27" t="s">
        <v>58</v>
      </c>
      <c r="F42" s="26" t="s">
        <v>64</v>
      </c>
      <c r="G42" s="119">
        <v>2</v>
      </c>
      <c r="H42" s="123">
        <v>423</v>
      </c>
      <c r="I42" s="136" t="s">
        <v>36</v>
      </c>
      <c r="J42" s="219" t="s">
        <v>11</v>
      </c>
      <c r="K42" s="62" t="s">
        <v>60</v>
      </c>
      <c r="L42" s="90" t="s">
        <v>11</v>
      </c>
      <c r="M42" s="68" t="s">
        <v>11</v>
      </c>
      <c r="N42" s="198" t="s">
        <v>11</v>
      </c>
      <c r="O42" s="198" t="s">
        <v>11</v>
      </c>
      <c r="P42" s="198" t="s">
        <v>11</v>
      </c>
      <c r="Q42" s="206"/>
      <c r="R42" s="92"/>
      <c r="S42" s="88"/>
    </row>
    <row r="43" spans="1:19" ht="12.75">
      <c r="A43" s="88"/>
      <c r="B43" s="91">
        <v>35</v>
      </c>
      <c r="C43" s="127" t="s">
        <v>11</v>
      </c>
      <c r="D43" s="26" t="s">
        <v>24</v>
      </c>
      <c r="E43" s="27" t="s">
        <v>58</v>
      </c>
      <c r="F43" s="26" t="s">
        <v>64</v>
      </c>
      <c r="G43" s="119">
        <v>2</v>
      </c>
      <c r="H43" s="123">
        <v>423</v>
      </c>
      <c r="I43" s="136" t="s">
        <v>36</v>
      </c>
      <c r="J43" s="218" t="s">
        <v>11</v>
      </c>
      <c r="K43" s="62" t="s">
        <v>60</v>
      </c>
      <c r="L43" s="90" t="s">
        <v>11</v>
      </c>
      <c r="M43" s="68" t="s">
        <v>11</v>
      </c>
      <c r="N43" s="198" t="s">
        <v>11</v>
      </c>
      <c r="O43" s="198" t="s">
        <v>11</v>
      </c>
      <c r="P43" s="198" t="s">
        <v>11</v>
      </c>
      <c r="Q43" s="206"/>
      <c r="R43" s="92"/>
      <c r="S43" s="88"/>
    </row>
    <row r="44" spans="1:19" ht="12.75">
      <c r="A44" s="88"/>
      <c r="B44" s="93">
        <v>36</v>
      </c>
      <c r="C44" s="127" t="s">
        <v>11</v>
      </c>
      <c r="D44" s="26" t="s">
        <v>24</v>
      </c>
      <c r="E44" s="27" t="s">
        <v>58</v>
      </c>
      <c r="F44" s="26" t="s">
        <v>64</v>
      </c>
      <c r="G44" s="119">
        <v>2</v>
      </c>
      <c r="H44" s="123">
        <v>423</v>
      </c>
      <c r="I44" s="136" t="s">
        <v>36</v>
      </c>
      <c r="J44" s="219" t="s">
        <v>11</v>
      </c>
      <c r="K44" s="62" t="s">
        <v>60</v>
      </c>
      <c r="L44" s="90" t="s">
        <v>11</v>
      </c>
      <c r="M44" s="68" t="s">
        <v>11</v>
      </c>
      <c r="N44" s="198" t="s">
        <v>11</v>
      </c>
      <c r="O44" s="198" t="s">
        <v>11</v>
      </c>
      <c r="P44" s="198" t="s">
        <v>11</v>
      </c>
      <c r="Q44" s="206"/>
      <c r="R44" s="92"/>
      <c r="S44" s="88"/>
    </row>
    <row r="45" spans="1:19" s="87" customFormat="1" ht="6" customHeight="1">
      <c r="A45" s="79"/>
      <c r="B45" s="80"/>
      <c r="C45" s="128" t="s">
        <v>11</v>
      </c>
      <c r="D45" s="81" t="s">
        <v>11</v>
      </c>
      <c r="E45" s="82" t="s">
        <v>11</v>
      </c>
      <c r="F45" s="81" t="s">
        <v>11</v>
      </c>
      <c r="G45" s="120"/>
      <c r="H45" s="124" t="s">
        <v>11</v>
      </c>
      <c r="I45" s="137" t="s">
        <v>11</v>
      </c>
      <c r="J45" s="226" t="s">
        <v>11</v>
      </c>
      <c r="K45" s="83" t="s">
        <v>11</v>
      </c>
      <c r="L45" s="84" t="s">
        <v>11</v>
      </c>
      <c r="M45" s="85" t="s">
        <v>11</v>
      </c>
      <c r="N45" s="214" t="s">
        <v>11</v>
      </c>
      <c r="O45" s="214" t="s">
        <v>11</v>
      </c>
      <c r="P45" s="214" t="s">
        <v>11</v>
      </c>
      <c r="Q45" s="208"/>
      <c r="R45" s="86"/>
      <c r="S45" s="79"/>
    </row>
    <row r="46" spans="1:19" ht="12.75">
      <c r="A46" s="88"/>
      <c r="B46" s="91">
        <v>37</v>
      </c>
      <c r="C46" s="127">
        <v>208101</v>
      </c>
      <c r="D46" s="26" t="s">
        <v>24</v>
      </c>
      <c r="E46" s="27" t="s">
        <v>58</v>
      </c>
      <c r="F46" s="26" t="s">
        <v>64</v>
      </c>
      <c r="G46" s="119">
        <v>2</v>
      </c>
      <c r="H46" s="123">
        <v>423</v>
      </c>
      <c r="I46" s="136" t="s">
        <v>62</v>
      </c>
      <c r="J46" s="219" t="s">
        <v>101</v>
      </c>
      <c r="K46" s="62" t="s">
        <v>54</v>
      </c>
      <c r="L46" s="90" t="s">
        <v>11</v>
      </c>
      <c r="M46" s="68">
        <v>36389</v>
      </c>
      <c r="N46" s="198" t="s">
        <v>11</v>
      </c>
      <c r="O46" s="198" t="s">
        <v>11</v>
      </c>
      <c r="P46" s="198" t="s">
        <v>11</v>
      </c>
      <c r="Q46" s="206">
        <v>7</v>
      </c>
      <c r="R46" s="92"/>
      <c r="S46" s="88"/>
    </row>
    <row r="47" spans="1:19" ht="12.75">
      <c r="A47" s="88"/>
      <c r="B47" s="91">
        <v>38</v>
      </c>
      <c r="C47" s="127">
        <v>197575</v>
      </c>
      <c r="D47" s="26" t="s">
        <v>24</v>
      </c>
      <c r="E47" s="27" t="s">
        <v>58</v>
      </c>
      <c r="F47" s="26" t="s">
        <v>64</v>
      </c>
      <c r="G47" s="119">
        <v>2</v>
      </c>
      <c r="H47" s="123">
        <v>423</v>
      </c>
      <c r="I47" s="136" t="s">
        <v>62</v>
      </c>
      <c r="J47" s="218" t="s">
        <v>100</v>
      </c>
      <c r="K47" s="62" t="s">
        <v>54</v>
      </c>
      <c r="L47" s="90" t="s">
        <v>11</v>
      </c>
      <c r="M47" s="68">
        <v>35851</v>
      </c>
      <c r="N47" s="198" t="s">
        <v>11</v>
      </c>
      <c r="O47" s="198" t="s">
        <v>11</v>
      </c>
      <c r="P47" s="198" t="s">
        <v>11</v>
      </c>
      <c r="Q47" s="206"/>
      <c r="R47" s="92"/>
      <c r="S47" s="88"/>
    </row>
    <row r="48" spans="1:19" ht="12.75">
      <c r="A48" s="88"/>
      <c r="B48" s="91">
        <v>39</v>
      </c>
      <c r="C48" s="127">
        <v>208108</v>
      </c>
      <c r="D48" s="26" t="s">
        <v>24</v>
      </c>
      <c r="E48" s="27" t="s">
        <v>58</v>
      </c>
      <c r="F48" s="26" t="s">
        <v>64</v>
      </c>
      <c r="G48" s="119">
        <v>2</v>
      </c>
      <c r="H48" s="123">
        <v>423</v>
      </c>
      <c r="I48" s="136" t="s">
        <v>62</v>
      </c>
      <c r="J48" s="219" t="s">
        <v>102</v>
      </c>
      <c r="K48" s="62" t="s">
        <v>54</v>
      </c>
      <c r="L48" s="90" t="s">
        <v>11</v>
      </c>
      <c r="M48" s="68">
        <v>36374</v>
      </c>
      <c r="N48" s="198" t="s">
        <v>11</v>
      </c>
      <c r="O48" s="198" t="s">
        <v>11</v>
      </c>
      <c r="P48" s="198" t="s">
        <v>11</v>
      </c>
      <c r="Q48" s="206"/>
      <c r="R48" s="92"/>
      <c r="S48" s="88"/>
    </row>
    <row r="49" spans="1:19" ht="12.75">
      <c r="A49" s="88"/>
      <c r="B49" s="91">
        <v>40</v>
      </c>
      <c r="C49" s="127" t="s">
        <v>11</v>
      </c>
      <c r="D49" s="26" t="s">
        <v>24</v>
      </c>
      <c r="E49" s="27" t="s">
        <v>58</v>
      </c>
      <c r="F49" s="26" t="s">
        <v>64</v>
      </c>
      <c r="G49" s="119">
        <v>2</v>
      </c>
      <c r="H49" s="123">
        <v>423</v>
      </c>
      <c r="I49" s="136" t="s">
        <v>62</v>
      </c>
      <c r="J49" s="218" t="s">
        <v>11</v>
      </c>
      <c r="K49" s="62" t="s">
        <v>60</v>
      </c>
      <c r="L49" s="90" t="s">
        <v>11</v>
      </c>
      <c r="M49" s="68" t="s">
        <v>11</v>
      </c>
      <c r="N49" s="198" t="s">
        <v>11</v>
      </c>
      <c r="O49" s="198" t="s">
        <v>11</v>
      </c>
      <c r="P49" s="198" t="s">
        <v>11</v>
      </c>
      <c r="Q49" s="206"/>
      <c r="R49" s="92"/>
      <c r="S49" s="88"/>
    </row>
    <row r="50" spans="1:19" ht="12.75">
      <c r="A50" s="88"/>
      <c r="B50" s="91">
        <v>41</v>
      </c>
      <c r="C50" s="127" t="s">
        <v>11</v>
      </c>
      <c r="D50" s="26" t="s">
        <v>24</v>
      </c>
      <c r="E50" s="27" t="s">
        <v>58</v>
      </c>
      <c r="F50" s="26" t="s">
        <v>64</v>
      </c>
      <c r="G50" s="119">
        <v>2</v>
      </c>
      <c r="H50" s="123">
        <v>423</v>
      </c>
      <c r="I50" s="136" t="s">
        <v>62</v>
      </c>
      <c r="J50" s="218" t="s">
        <v>11</v>
      </c>
      <c r="K50" s="62" t="s">
        <v>60</v>
      </c>
      <c r="L50" s="90" t="s">
        <v>11</v>
      </c>
      <c r="M50" s="68" t="s">
        <v>11</v>
      </c>
      <c r="N50" s="198" t="s">
        <v>11</v>
      </c>
      <c r="O50" s="198" t="s">
        <v>11</v>
      </c>
      <c r="P50" s="198" t="s">
        <v>11</v>
      </c>
      <c r="Q50" s="206"/>
      <c r="R50" s="92"/>
      <c r="S50" s="88"/>
    </row>
    <row r="51" spans="1:19" ht="12.75">
      <c r="A51" s="88"/>
      <c r="B51" s="93">
        <v>42</v>
      </c>
      <c r="C51" s="127" t="s">
        <v>11</v>
      </c>
      <c r="D51" s="26" t="s">
        <v>24</v>
      </c>
      <c r="E51" s="27" t="s">
        <v>58</v>
      </c>
      <c r="F51" s="26" t="s">
        <v>64</v>
      </c>
      <c r="G51" s="119">
        <v>2</v>
      </c>
      <c r="H51" s="123">
        <v>423</v>
      </c>
      <c r="I51" s="136" t="s">
        <v>62</v>
      </c>
      <c r="J51" s="219" t="s">
        <v>11</v>
      </c>
      <c r="K51" s="62" t="s">
        <v>60</v>
      </c>
      <c r="L51" s="90" t="s">
        <v>11</v>
      </c>
      <c r="M51" s="68" t="s">
        <v>32</v>
      </c>
      <c r="N51" s="198" t="s">
        <v>11</v>
      </c>
      <c r="O51" s="198" t="s">
        <v>11</v>
      </c>
      <c r="P51" s="198" t="s">
        <v>11</v>
      </c>
      <c r="Q51" s="206"/>
      <c r="R51" s="92"/>
      <c r="S51" s="88"/>
    </row>
    <row r="52" spans="1:19" s="87" customFormat="1" ht="6" customHeight="1">
      <c r="A52" s="79"/>
      <c r="B52" s="80"/>
      <c r="C52" s="128" t="s">
        <v>11</v>
      </c>
      <c r="D52" s="81" t="s">
        <v>11</v>
      </c>
      <c r="E52" s="82" t="s">
        <v>11</v>
      </c>
      <c r="F52" s="81" t="s">
        <v>11</v>
      </c>
      <c r="G52" s="120"/>
      <c r="H52" s="124" t="s">
        <v>11</v>
      </c>
      <c r="I52" s="137" t="s">
        <v>11</v>
      </c>
      <c r="J52" s="226" t="s">
        <v>11</v>
      </c>
      <c r="K52" s="83" t="s">
        <v>11</v>
      </c>
      <c r="L52" s="84" t="s">
        <v>11</v>
      </c>
      <c r="M52" s="85" t="s">
        <v>11</v>
      </c>
      <c r="N52" s="214" t="s">
        <v>11</v>
      </c>
      <c r="O52" s="214" t="s">
        <v>11</v>
      </c>
      <c r="P52" s="214" t="s">
        <v>11</v>
      </c>
      <c r="Q52" s="208"/>
      <c r="R52" s="86"/>
      <c r="S52" s="79"/>
    </row>
    <row r="53" spans="1:19" ht="12.75">
      <c r="A53" s="88"/>
      <c r="B53" s="91">
        <v>43</v>
      </c>
      <c r="C53" s="127">
        <v>127858</v>
      </c>
      <c r="D53" s="26" t="s">
        <v>24</v>
      </c>
      <c r="E53" s="27" t="s">
        <v>58</v>
      </c>
      <c r="F53" s="26" t="s">
        <v>64</v>
      </c>
      <c r="G53" s="119">
        <v>2</v>
      </c>
      <c r="H53" s="123">
        <v>423</v>
      </c>
      <c r="I53" s="136" t="s">
        <v>36</v>
      </c>
      <c r="J53" s="219" t="s">
        <v>63</v>
      </c>
      <c r="K53" s="62" t="s">
        <v>54</v>
      </c>
      <c r="L53" s="90" t="s">
        <v>11</v>
      </c>
      <c r="M53" s="68">
        <v>35137</v>
      </c>
      <c r="N53" s="198" t="s">
        <v>11</v>
      </c>
      <c r="O53" s="198" t="s">
        <v>11</v>
      </c>
      <c r="P53" s="198" t="s">
        <v>11</v>
      </c>
      <c r="Q53" s="206">
        <v>8</v>
      </c>
      <c r="R53" s="92"/>
      <c r="S53" s="88"/>
    </row>
    <row r="54" spans="1:19" ht="12.75">
      <c r="A54" s="88"/>
      <c r="B54" s="91">
        <v>44</v>
      </c>
      <c r="C54" s="127">
        <v>127795</v>
      </c>
      <c r="D54" s="26" t="s">
        <v>24</v>
      </c>
      <c r="E54" s="27" t="s">
        <v>58</v>
      </c>
      <c r="F54" s="26" t="s">
        <v>64</v>
      </c>
      <c r="G54" s="119">
        <v>2</v>
      </c>
      <c r="H54" s="123">
        <v>423</v>
      </c>
      <c r="I54" s="136" t="s">
        <v>36</v>
      </c>
      <c r="J54" s="218" t="s">
        <v>103</v>
      </c>
      <c r="K54" s="62" t="s">
        <v>54</v>
      </c>
      <c r="L54" s="90" t="s">
        <v>11</v>
      </c>
      <c r="M54" s="68">
        <v>35061</v>
      </c>
      <c r="N54" s="198" t="s">
        <v>11</v>
      </c>
      <c r="O54" s="198" t="s">
        <v>11</v>
      </c>
      <c r="P54" s="198" t="s">
        <v>11</v>
      </c>
      <c r="Q54" s="206"/>
      <c r="R54" s="92"/>
      <c r="S54" s="88"/>
    </row>
    <row r="55" spans="1:19" ht="12.75">
      <c r="A55" s="88"/>
      <c r="B55" s="91">
        <v>45</v>
      </c>
      <c r="C55" s="127">
        <v>168684</v>
      </c>
      <c r="D55" s="26" t="s">
        <v>24</v>
      </c>
      <c r="E55" s="27" t="s">
        <v>58</v>
      </c>
      <c r="F55" s="26" t="s">
        <v>64</v>
      </c>
      <c r="G55" s="119">
        <v>2</v>
      </c>
      <c r="H55" s="123">
        <v>423</v>
      </c>
      <c r="I55" s="136" t="s">
        <v>36</v>
      </c>
      <c r="J55" s="219" t="s">
        <v>104</v>
      </c>
      <c r="K55" s="62" t="s">
        <v>54</v>
      </c>
      <c r="L55" s="90" t="s">
        <v>11</v>
      </c>
      <c r="M55" s="68">
        <v>34728</v>
      </c>
      <c r="N55" s="198" t="s">
        <v>11</v>
      </c>
      <c r="O55" s="198" t="s">
        <v>11</v>
      </c>
      <c r="P55" s="198" t="s">
        <v>11</v>
      </c>
      <c r="Q55" s="206"/>
      <c r="R55" s="92"/>
      <c r="S55" s="88"/>
    </row>
    <row r="56" spans="1:19" ht="12.75">
      <c r="A56" s="88"/>
      <c r="B56" s="91">
        <v>46</v>
      </c>
      <c r="C56" s="127" t="s">
        <v>11</v>
      </c>
      <c r="D56" s="26" t="s">
        <v>24</v>
      </c>
      <c r="E56" s="27" t="s">
        <v>58</v>
      </c>
      <c r="F56" s="26" t="s">
        <v>64</v>
      </c>
      <c r="G56" s="119">
        <v>2</v>
      </c>
      <c r="H56" s="123">
        <v>423</v>
      </c>
      <c r="I56" s="136" t="s">
        <v>36</v>
      </c>
      <c r="J56" s="218" t="s">
        <v>11</v>
      </c>
      <c r="K56" s="62" t="s">
        <v>60</v>
      </c>
      <c r="L56" s="90" t="s">
        <v>11</v>
      </c>
      <c r="M56" s="68" t="s">
        <v>11</v>
      </c>
      <c r="N56" s="198" t="s">
        <v>11</v>
      </c>
      <c r="O56" s="198" t="s">
        <v>11</v>
      </c>
      <c r="P56" s="198" t="s">
        <v>11</v>
      </c>
      <c r="Q56" s="206"/>
      <c r="R56" s="92"/>
      <c r="S56" s="88"/>
    </row>
    <row r="57" spans="1:19" ht="12.75">
      <c r="A57" s="88"/>
      <c r="B57" s="91">
        <v>47</v>
      </c>
      <c r="C57" s="127" t="s">
        <v>11</v>
      </c>
      <c r="D57" s="26" t="s">
        <v>24</v>
      </c>
      <c r="E57" s="27" t="s">
        <v>58</v>
      </c>
      <c r="F57" s="26" t="s">
        <v>64</v>
      </c>
      <c r="G57" s="119">
        <v>2</v>
      </c>
      <c r="H57" s="123">
        <v>423</v>
      </c>
      <c r="I57" s="136" t="s">
        <v>36</v>
      </c>
      <c r="J57" s="218" t="s">
        <v>11</v>
      </c>
      <c r="K57" s="62" t="s">
        <v>60</v>
      </c>
      <c r="L57" s="90" t="s">
        <v>11</v>
      </c>
      <c r="M57" s="68" t="s">
        <v>11</v>
      </c>
      <c r="N57" s="198" t="s">
        <v>11</v>
      </c>
      <c r="O57" s="198" t="s">
        <v>11</v>
      </c>
      <c r="P57" s="198" t="s">
        <v>11</v>
      </c>
      <c r="Q57" s="206"/>
      <c r="R57" s="92"/>
      <c r="S57" s="88"/>
    </row>
    <row r="58" spans="1:19" ht="12.75">
      <c r="A58" s="88"/>
      <c r="B58" s="93">
        <v>48</v>
      </c>
      <c r="C58" s="127" t="s">
        <v>11</v>
      </c>
      <c r="D58" s="26" t="s">
        <v>24</v>
      </c>
      <c r="E58" s="27" t="s">
        <v>58</v>
      </c>
      <c r="F58" s="26" t="s">
        <v>64</v>
      </c>
      <c r="G58" s="119">
        <v>2</v>
      </c>
      <c r="H58" s="123">
        <v>423</v>
      </c>
      <c r="I58" s="136" t="s">
        <v>36</v>
      </c>
      <c r="J58" s="219" t="s">
        <v>11</v>
      </c>
      <c r="K58" s="62" t="s">
        <v>60</v>
      </c>
      <c r="L58" s="90" t="s">
        <v>11</v>
      </c>
      <c r="M58" s="68" t="s">
        <v>11</v>
      </c>
      <c r="N58" s="198" t="s">
        <v>11</v>
      </c>
      <c r="O58" s="198" t="s">
        <v>11</v>
      </c>
      <c r="P58" s="198" t="s">
        <v>11</v>
      </c>
      <c r="Q58" s="206"/>
      <c r="R58" s="92"/>
      <c r="S58" s="88"/>
    </row>
    <row r="59" spans="1:19" s="87" customFormat="1" ht="6" customHeight="1">
      <c r="A59" s="79"/>
      <c r="B59" s="80"/>
      <c r="C59" s="128" t="s">
        <v>11</v>
      </c>
      <c r="D59" s="81" t="s">
        <v>11</v>
      </c>
      <c r="E59" s="82" t="s">
        <v>11</v>
      </c>
      <c r="F59" s="81" t="s">
        <v>11</v>
      </c>
      <c r="G59" s="120"/>
      <c r="H59" s="124" t="s">
        <v>11</v>
      </c>
      <c r="I59" s="137" t="s">
        <v>11</v>
      </c>
      <c r="J59" s="226" t="s">
        <v>11</v>
      </c>
      <c r="K59" s="83" t="s">
        <v>11</v>
      </c>
      <c r="L59" s="84" t="s">
        <v>11</v>
      </c>
      <c r="M59" s="85" t="s">
        <v>11</v>
      </c>
      <c r="N59" s="214" t="s">
        <v>11</v>
      </c>
      <c r="O59" s="214" t="s">
        <v>11</v>
      </c>
      <c r="P59" s="214" t="s">
        <v>11</v>
      </c>
      <c r="Q59" s="208"/>
      <c r="R59" s="86"/>
      <c r="S59" s="79"/>
    </row>
    <row r="60" spans="1:19" ht="12.75">
      <c r="A60" s="88"/>
      <c r="B60" s="91">
        <v>49</v>
      </c>
      <c r="C60" s="127">
        <v>260093</v>
      </c>
      <c r="D60" s="26" t="s">
        <v>24</v>
      </c>
      <c r="E60" s="27" t="s">
        <v>58</v>
      </c>
      <c r="F60" s="26" t="s">
        <v>64</v>
      </c>
      <c r="G60" s="119">
        <v>2</v>
      </c>
      <c r="H60" s="123">
        <v>423</v>
      </c>
      <c r="I60" s="136" t="s">
        <v>62</v>
      </c>
      <c r="J60" s="218" t="s">
        <v>107</v>
      </c>
      <c r="K60" s="62" t="s">
        <v>54</v>
      </c>
      <c r="L60" s="90" t="s">
        <v>11</v>
      </c>
      <c r="M60" s="68">
        <v>35110</v>
      </c>
      <c r="N60" s="198" t="s">
        <v>11</v>
      </c>
      <c r="O60" s="198" t="s">
        <v>11</v>
      </c>
      <c r="P60" s="198" t="s">
        <v>11</v>
      </c>
      <c r="Q60" s="206">
        <v>9</v>
      </c>
      <c r="R60" s="92"/>
      <c r="S60" s="88"/>
    </row>
    <row r="61" spans="1:19" ht="12.75">
      <c r="A61" s="88"/>
      <c r="B61" s="91">
        <v>50</v>
      </c>
      <c r="C61" s="127">
        <v>208067</v>
      </c>
      <c r="D61" s="26" t="s">
        <v>24</v>
      </c>
      <c r="E61" s="27" t="s">
        <v>58</v>
      </c>
      <c r="F61" s="26" t="s">
        <v>64</v>
      </c>
      <c r="G61" s="119">
        <v>2</v>
      </c>
      <c r="H61" s="123">
        <v>423</v>
      </c>
      <c r="I61" s="136" t="s">
        <v>62</v>
      </c>
      <c r="J61" s="219" t="s">
        <v>105</v>
      </c>
      <c r="K61" s="62" t="s">
        <v>54</v>
      </c>
      <c r="L61" s="90" t="s">
        <v>11</v>
      </c>
      <c r="M61" s="68">
        <v>34603</v>
      </c>
      <c r="N61" s="198" t="s">
        <v>11</v>
      </c>
      <c r="O61" s="198" t="s">
        <v>11</v>
      </c>
      <c r="P61" s="198" t="s">
        <v>11</v>
      </c>
      <c r="Q61" s="206"/>
      <c r="R61" s="92"/>
      <c r="S61" s="88"/>
    </row>
    <row r="62" spans="1:19" ht="12.75">
      <c r="A62" s="88"/>
      <c r="B62" s="91">
        <v>51</v>
      </c>
      <c r="C62" s="127">
        <v>208068</v>
      </c>
      <c r="D62" s="26" t="s">
        <v>24</v>
      </c>
      <c r="E62" s="27" t="s">
        <v>58</v>
      </c>
      <c r="F62" s="26" t="s">
        <v>64</v>
      </c>
      <c r="G62" s="119">
        <v>2</v>
      </c>
      <c r="H62" s="123">
        <v>423</v>
      </c>
      <c r="I62" s="136" t="s">
        <v>62</v>
      </c>
      <c r="J62" s="218" t="s">
        <v>106</v>
      </c>
      <c r="K62" s="62" t="s">
        <v>54</v>
      </c>
      <c r="L62" s="90" t="s">
        <v>11</v>
      </c>
      <c r="M62" s="68">
        <v>35010</v>
      </c>
      <c r="N62" s="198" t="s">
        <v>11</v>
      </c>
      <c r="O62" s="198" t="s">
        <v>11</v>
      </c>
      <c r="P62" s="198" t="s">
        <v>11</v>
      </c>
      <c r="Q62" s="206"/>
      <c r="R62" s="92"/>
      <c r="S62" s="88"/>
    </row>
    <row r="63" spans="1:19" ht="12.75">
      <c r="A63" s="88"/>
      <c r="B63" s="91">
        <v>52</v>
      </c>
      <c r="C63" s="127" t="s">
        <v>11</v>
      </c>
      <c r="D63" s="26" t="s">
        <v>24</v>
      </c>
      <c r="E63" s="27" t="s">
        <v>58</v>
      </c>
      <c r="F63" s="26" t="s">
        <v>64</v>
      </c>
      <c r="G63" s="119">
        <v>2</v>
      </c>
      <c r="H63" s="123">
        <v>423</v>
      </c>
      <c r="I63" s="136" t="s">
        <v>62</v>
      </c>
      <c r="J63" s="219" t="s">
        <v>11</v>
      </c>
      <c r="K63" s="62" t="s">
        <v>60</v>
      </c>
      <c r="L63" s="90" t="s">
        <v>11</v>
      </c>
      <c r="M63" s="68" t="s">
        <v>11</v>
      </c>
      <c r="N63" s="198" t="s">
        <v>11</v>
      </c>
      <c r="O63" s="198" t="s">
        <v>11</v>
      </c>
      <c r="P63" s="198" t="s">
        <v>11</v>
      </c>
      <c r="Q63" s="206"/>
      <c r="R63" s="92"/>
      <c r="S63" s="88"/>
    </row>
    <row r="64" spans="1:19" ht="12.75">
      <c r="A64" s="88"/>
      <c r="B64" s="91">
        <v>53</v>
      </c>
      <c r="C64" s="127" t="s">
        <v>11</v>
      </c>
      <c r="D64" s="26" t="s">
        <v>24</v>
      </c>
      <c r="E64" s="27" t="s">
        <v>58</v>
      </c>
      <c r="F64" s="26" t="s">
        <v>64</v>
      </c>
      <c r="G64" s="119">
        <v>2</v>
      </c>
      <c r="H64" s="123">
        <v>423</v>
      </c>
      <c r="I64" s="136" t="s">
        <v>62</v>
      </c>
      <c r="J64" s="218" t="s">
        <v>11</v>
      </c>
      <c r="K64" s="62" t="s">
        <v>60</v>
      </c>
      <c r="L64" s="90" t="s">
        <v>11</v>
      </c>
      <c r="M64" s="68" t="s">
        <v>11</v>
      </c>
      <c r="N64" s="198" t="s">
        <v>11</v>
      </c>
      <c r="O64" s="198" t="s">
        <v>11</v>
      </c>
      <c r="P64" s="198" t="s">
        <v>11</v>
      </c>
      <c r="Q64" s="206"/>
      <c r="R64" s="92"/>
      <c r="S64" s="88"/>
    </row>
    <row r="65" spans="1:19" ht="12.75">
      <c r="A65" s="88"/>
      <c r="B65" s="93">
        <v>54</v>
      </c>
      <c r="C65" s="127" t="s">
        <v>11</v>
      </c>
      <c r="D65" s="26" t="s">
        <v>24</v>
      </c>
      <c r="E65" s="27" t="s">
        <v>58</v>
      </c>
      <c r="F65" s="26" t="s">
        <v>64</v>
      </c>
      <c r="G65" s="119">
        <v>2</v>
      </c>
      <c r="H65" s="123">
        <v>423</v>
      </c>
      <c r="I65" s="136" t="s">
        <v>62</v>
      </c>
      <c r="J65" s="219" t="s">
        <v>11</v>
      </c>
      <c r="K65" s="62" t="s">
        <v>60</v>
      </c>
      <c r="L65" s="90" t="s">
        <v>11</v>
      </c>
      <c r="M65" s="68" t="s">
        <v>11</v>
      </c>
      <c r="N65" s="198" t="s">
        <v>11</v>
      </c>
      <c r="O65" s="198" t="s">
        <v>11</v>
      </c>
      <c r="P65" s="198" t="s">
        <v>11</v>
      </c>
      <c r="Q65" s="206"/>
      <c r="R65" s="92"/>
      <c r="S65" s="88"/>
    </row>
    <row r="66" spans="1:19" s="99" customFormat="1" ht="6" customHeight="1">
      <c r="A66" s="94"/>
      <c r="B66" s="80"/>
      <c r="C66" s="130" t="s">
        <v>11</v>
      </c>
      <c r="D66" s="81" t="s">
        <v>11</v>
      </c>
      <c r="E66" s="51" t="s">
        <v>11</v>
      </c>
      <c r="F66" s="50" t="s">
        <v>11</v>
      </c>
      <c r="G66" s="121"/>
      <c r="H66" s="125" t="s">
        <v>11</v>
      </c>
      <c r="I66" s="138" t="s">
        <v>11</v>
      </c>
      <c r="J66" s="228" t="s">
        <v>11</v>
      </c>
      <c r="K66" s="95" t="s">
        <v>11</v>
      </c>
      <c r="L66" s="96" t="s">
        <v>11</v>
      </c>
      <c r="M66" s="97" t="s">
        <v>11</v>
      </c>
      <c r="N66" s="215" t="s">
        <v>11</v>
      </c>
      <c r="O66" s="215" t="s">
        <v>11</v>
      </c>
      <c r="P66" s="215" t="s">
        <v>11</v>
      </c>
      <c r="Q66" s="208"/>
      <c r="R66" s="98" t="s">
        <v>11</v>
      </c>
      <c r="S66" s="94"/>
    </row>
    <row r="67" spans="1:19" ht="12.75">
      <c r="A67" s="88"/>
      <c r="B67" s="91">
        <v>55</v>
      </c>
      <c r="C67" s="127">
        <v>127805</v>
      </c>
      <c r="D67" s="26" t="s">
        <v>24</v>
      </c>
      <c r="E67" s="27" t="s">
        <v>58</v>
      </c>
      <c r="F67" s="26" t="s">
        <v>64</v>
      </c>
      <c r="G67" s="119">
        <v>2</v>
      </c>
      <c r="H67" s="123">
        <v>423</v>
      </c>
      <c r="I67" s="136" t="s">
        <v>36</v>
      </c>
      <c r="J67" s="218" t="s">
        <v>108</v>
      </c>
      <c r="K67" s="62" t="s">
        <v>54</v>
      </c>
      <c r="L67" s="90" t="s">
        <v>11</v>
      </c>
      <c r="M67" s="68">
        <v>33851</v>
      </c>
      <c r="N67" s="198" t="s">
        <v>11</v>
      </c>
      <c r="O67" s="198" t="s">
        <v>11</v>
      </c>
      <c r="P67" s="198" t="s">
        <v>11</v>
      </c>
      <c r="Q67" s="206">
        <v>10</v>
      </c>
      <c r="R67" s="92"/>
      <c r="S67" s="88"/>
    </row>
    <row r="68" spans="1:19" ht="12.75">
      <c r="A68" s="88"/>
      <c r="B68" s="91">
        <v>56</v>
      </c>
      <c r="C68" s="127">
        <v>240619</v>
      </c>
      <c r="D68" s="26" t="s">
        <v>24</v>
      </c>
      <c r="E68" s="27" t="s">
        <v>58</v>
      </c>
      <c r="F68" s="26" t="s">
        <v>64</v>
      </c>
      <c r="G68" s="119">
        <v>2</v>
      </c>
      <c r="H68" s="123">
        <v>423</v>
      </c>
      <c r="I68" s="136" t="s">
        <v>36</v>
      </c>
      <c r="J68" s="219" t="s">
        <v>110</v>
      </c>
      <c r="K68" s="62" t="s">
        <v>54</v>
      </c>
      <c r="L68" s="90" t="s">
        <v>11</v>
      </c>
      <c r="M68" s="68">
        <v>33644</v>
      </c>
      <c r="N68" s="198" t="s">
        <v>11</v>
      </c>
      <c r="O68" s="198" t="s">
        <v>11</v>
      </c>
      <c r="P68" s="198" t="s">
        <v>11</v>
      </c>
      <c r="Q68" s="206"/>
      <c r="R68" s="92"/>
      <c r="S68" s="88"/>
    </row>
    <row r="69" spans="1:19" ht="12.75">
      <c r="A69" s="88"/>
      <c r="B69" s="91">
        <v>57</v>
      </c>
      <c r="C69" s="127">
        <v>168744</v>
      </c>
      <c r="D69" s="26" t="s">
        <v>24</v>
      </c>
      <c r="E69" s="27" t="s">
        <v>58</v>
      </c>
      <c r="F69" s="26" t="s">
        <v>64</v>
      </c>
      <c r="G69" s="119">
        <v>2</v>
      </c>
      <c r="H69" s="123">
        <v>423</v>
      </c>
      <c r="I69" s="136" t="s">
        <v>36</v>
      </c>
      <c r="J69" s="218" t="s">
        <v>109</v>
      </c>
      <c r="K69" s="62" t="s">
        <v>54</v>
      </c>
      <c r="L69" s="90" t="s">
        <v>11</v>
      </c>
      <c r="M69" s="68">
        <v>33427</v>
      </c>
      <c r="N69" s="198" t="s">
        <v>11</v>
      </c>
      <c r="O69" s="198" t="s">
        <v>11</v>
      </c>
      <c r="P69" s="198" t="s">
        <v>11</v>
      </c>
      <c r="Q69" s="206"/>
      <c r="R69" s="92"/>
      <c r="S69" s="88"/>
    </row>
    <row r="70" spans="1:19" ht="12.75">
      <c r="A70" s="88"/>
      <c r="B70" s="91">
        <v>58</v>
      </c>
      <c r="C70" s="127" t="s">
        <v>11</v>
      </c>
      <c r="D70" s="26" t="s">
        <v>24</v>
      </c>
      <c r="E70" s="27" t="s">
        <v>58</v>
      </c>
      <c r="F70" s="26" t="s">
        <v>64</v>
      </c>
      <c r="G70" s="119">
        <v>2</v>
      </c>
      <c r="H70" s="123">
        <v>423</v>
      </c>
      <c r="I70" s="136" t="s">
        <v>36</v>
      </c>
      <c r="J70" s="219" t="s">
        <v>11</v>
      </c>
      <c r="K70" s="62" t="s">
        <v>60</v>
      </c>
      <c r="L70" s="90" t="s">
        <v>11</v>
      </c>
      <c r="M70" s="68" t="s">
        <v>11</v>
      </c>
      <c r="N70" s="198" t="s">
        <v>11</v>
      </c>
      <c r="O70" s="198" t="s">
        <v>11</v>
      </c>
      <c r="P70" s="198" t="s">
        <v>11</v>
      </c>
      <c r="Q70" s="206"/>
      <c r="R70" s="92"/>
      <c r="S70" s="88"/>
    </row>
    <row r="71" spans="1:19" ht="12.75">
      <c r="A71" s="88"/>
      <c r="B71" s="91">
        <v>59</v>
      </c>
      <c r="C71" s="127" t="s">
        <v>11</v>
      </c>
      <c r="D71" s="26" t="s">
        <v>24</v>
      </c>
      <c r="E71" s="27" t="s">
        <v>58</v>
      </c>
      <c r="F71" s="26" t="s">
        <v>64</v>
      </c>
      <c r="G71" s="119">
        <v>2</v>
      </c>
      <c r="H71" s="123">
        <v>423</v>
      </c>
      <c r="I71" s="136" t="s">
        <v>36</v>
      </c>
      <c r="J71" s="218" t="s">
        <v>11</v>
      </c>
      <c r="K71" s="62" t="s">
        <v>60</v>
      </c>
      <c r="L71" s="90" t="s">
        <v>11</v>
      </c>
      <c r="M71" s="68" t="s">
        <v>11</v>
      </c>
      <c r="N71" s="198" t="s">
        <v>11</v>
      </c>
      <c r="O71" s="198" t="s">
        <v>11</v>
      </c>
      <c r="P71" s="198" t="s">
        <v>11</v>
      </c>
      <c r="Q71" s="206"/>
      <c r="R71" s="92"/>
      <c r="S71" s="88"/>
    </row>
    <row r="72" spans="1:19" ht="12.75">
      <c r="A72" s="88"/>
      <c r="B72" s="93">
        <v>60</v>
      </c>
      <c r="C72" s="127" t="s">
        <v>11</v>
      </c>
      <c r="D72" s="26" t="s">
        <v>24</v>
      </c>
      <c r="E72" s="27" t="s">
        <v>58</v>
      </c>
      <c r="F72" s="26" t="s">
        <v>64</v>
      </c>
      <c r="G72" s="119">
        <v>2</v>
      </c>
      <c r="H72" s="123">
        <v>423</v>
      </c>
      <c r="I72" s="136" t="s">
        <v>36</v>
      </c>
      <c r="J72" s="219" t="s">
        <v>11</v>
      </c>
      <c r="K72" s="62" t="s">
        <v>60</v>
      </c>
      <c r="L72" s="90" t="s">
        <v>11</v>
      </c>
      <c r="M72" s="68" t="s">
        <v>11</v>
      </c>
      <c r="N72" s="198" t="s">
        <v>11</v>
      </c>
      <c r="O72" s="198" t="s">
        <v>11</v>
      </c>
      <c r="P72" s="198" t="s">
        <v>11</v>
      </c>
      <c r="Q72" s="206"/>
      <c r="R72" s="92"/>
      <c r="S72" s="88"/>
    </row>
    <row r="73" spans="1:19" s="99" customFormat="1" ht="6" customHeight="1">
      <c r="A73" s="94"/>
      <c r="B73" s="80"/>
      <c r="C73" s="130" t="s">
        <v>11</v>
      </c>
      <c r="D73" s="81" t="s">
        <v>11</v>
      </c>
      <c r="E73" s="51" t="s">
        <v>32</v>
      </c>
      <c r="F73" s="50" t="s">
        <v>11</v>
      </c>
      <c r="G73" s="121"/>
      <c r="H73" s="125" t="s">
        <v>11</v>
      </c>
      <c r="I73" s="138" t="s">
        <v>11</v>
      </c>
      <c r="J73" s="228" t="s">
        <v>11</v>
      </c>
      <c r="K73" s="95" t="s">
        <v>11</v>
      </c>
      <c r="L73" s="96" t="s">
        <v>11</v>
      </c>
      <c r="M73" s="97" t="s">
        <v>11</v>
      </c>
      <c r="N73" s="215" t="s">
        <v>11</v>
      </c>
      <c r="O73" s="215" t="s">
        <v>11</v>
      </c>
      <c r="P73" s="215" t="s">
        <v>11</v>
      </c>
      <c r="Q73" s="208"/>
      <c r="R73" s="98"/>
      <c r="S73" s="94"/>
    </row>
    <row r="74" spans="1:19" ht="12.75">
      <c r="A74" s="88"/>
      <c r="B74" s="91">
        <v>61</v>
      </c>
      <c r="C74" s="127" t="s">
        <v>11</v>
      </c>
      <c r="D74" s="26" t="s">
        <v>24</v>
      </c>
      <c r="E74" s="27" t="s">
        <v>11</v>
      </c>
      <c r="F74" s="26" t="s">
        <v>11</v>
      </c>
      <c r="G74" s="119">
        <v>2</v>
      </c>
      <c r="H74" s="123" t="s">
        <v>11</v>
      </c>
      <c r="I74" s="136" t="s">
        <v>11</v>
      </c>
      <c r="J74" s="218" t="s">
        <v>11</v>
      </c>
      <c r="K74" s="62" t="s">
        <v>11</v>
      </c>
      <c r="L74" s="90" t="s">
        <v>11</v>
      </c>
      <c r="M74" s="68" t="s">
        <v>11</v>
      </c>
      <c r="N74" s="198" t="s">
        <v>11</v>
      </c>
      <c r="O74" s="198" t="s">
        <v>11</v>
      </c>
      <c r="P74" s="198" t="s">
        <v>11</v>
      </c>
      <c r="Q74" s="206">
        <v>11</v>
      </c>
      <c r="R74" s="92"/>
      <c r="S74" s="88"/>
    </row>
    <row r="75" spans="1:19" ht="12.75">
      <c r="A75" s="88"/>
      <c r="B75" s="91">
        <v>62</v>
      </c>
      <c r="C75" s="127" t="s">
        <v>11</v>
      </c>
      <c r="D75" s="26" t="s">
        <v>24</v>
      </c>
      <c r="E75" s="27" t="s">
        <v>11</v>
      </c>
      <c r="F75" s="26" t="s">
        <v>11</v>
      </c>
      <c r="G75" s="119">
        <v>2</v>
      </c>
      <c r="H75" s="123" t="s">
        <v>11</v>
      </c>
      <c r="I75" s="136" t="s">
        <v>11</v>
      </c>
      <c r="J75" s="219" t="s">
        <v>11</v>
      </c>
      <c r="K75" s="62" t="s">
        <v>11</v>
      </c>
      <c r="L75" s="90" t="s">
        <v>11</v>
      </c>
      <c r="M75" s="68" t="s">
        <v>11</v>
      </c>
      <c r="N75" s="198" t="s">
        <v>11</v>
      </c>
      <c r="O75" s="198" t="s">
        <v>11</v>
      </c>
      <c r="P75" s="198" t="s">
        <v>11</v>
      </c>
      <c r="Q75" s="206"/>
      <c r="R75" s="92"/>
      <c r="S75" s="88"/>
    </row>
    <row r="76" spans="1:19" ht="12.75">
      <c r="A76" s="88"/>
      <c r="B76" s="91">
        <v>63</v>
      </c>
      <c r="C76" s="127" t="s">
        <v>11</v>
      </c>
      <c r="D76" s="26" t="s">
        <v>24</v>
      </c>
      <c r="E76" s="27" t="s">
        <v>11</v>
      </c>
      <c r="F76" s="26" t="s">
        <v>11</v>
      </c>
      <c r="G76" s="119">
        <v>2</v>
      </c>
      <c r="H76" s="123" t="s">
        <v>11</v>
      </c>
      <c r="I76" s="136" t="s">
        <v>11</v>
      </c>
      <c r="J76" s="219" t="s">
        <v>11</v>
      </c>
      <c r="K76" s="62" t="s">
        <v>11</v>
      </c>
      <c r="L76" s="90" t="s">
        <v>11</v>
      </c>
      <c r="M76" s="68" t="s">
        <v>11</v>
      </c>
      <c r="N76" s="198" t="s">
        <v>11</v>
      </c>
      <c r="O76" s="198" t="s">
        <v>11</v>
      </c>
      <c r="P76" s="198" t="s">
        <v>11</v>
      </c>
      <c r="Q76" s="206"/>
      <c r="R76" s="92"/>
      <c r="S76" s="88"/>
    </row>
    <row r="77" spans="1:19" ht="12.75">
      <c r="A77" s="88"/>
      <c r="B77" s="91">
        <v>64</v>
      </c>
      <c r="C77" s="127" t="s">
        <v>11</v>
      </c>
      <c r="D77" s="26" t="s">
        <v>24</v>
      </c>
      <c r="E77" s="27" t="s">
        <v>11</v>
      </c>
      <c r="F77" s="26" t="s">
        <v>11</v>
      </c>
      <c r="G77" s="119">
        <v>2</v>
      </c>
      <c r="H77" s="123" t="s">
        <v>11</v>
      </c>
      <c r="I77" s="136" t="s">
        <v>11</v>
      </c>
      <c r="J77" s="218" t="s">
        <v>11</v>
      </c>
      <c r="K77" s="62" t="s">
        <v>11</v>
      </c>
      <c r="L77" s="90" t="s">
        <v>11</v>
      </c>
      <c r="M77" s="68" t="s">
        <v>11</v>
      </c>
      <c r="N77" s="198" t="s">
        <v>11</v>
      </c>
      <c r="O77" s="198" t="s">
        <v>11</v>
      </c>
      <c r="P77" s="198" t="s">
        <v>11</v>
      </c>
      <c r="Q77" s="206"/>
      <c r="R77" s="92"/>
      <c r="S77" s="88"/>
    </row>
    <row r="78" spans="1:19" ht="12.75">
      <c r="A78" s="88"/>
      <c r="B78" s="91">
        <v>65</v>
      </c>
      <c r="C78" s="127" t="s">
        <v>11</v>
      </c>
      <c r="D78" s="26" t="s">
        <v>24</v>
      </c>
      <c r="E78" s="27" t="s">
        <v>11</v>
      </c>
      <c r="F78" s="26" t="s">
        <v>11</v>
      </c>
      <c r="G78" s="119">
        <v>2</v>
      </c>
      <c r="H78" s="123" t="s">
        <v>11</v>
      </c>
      <c r="I78" s="136" t="s">
        <v>11</v>
      </c>
      <c r="J78" s="218" t="s">
        <v>11</v>
      </c>
      <c r="K78" s="62" t="s">
        <v>11</v>
      </c>
      <c r="L78" s="90" t="s">
        <v>11</v>
      </c>
      <c r="M78" s="68" t="s">
        <v>11</v>
      </c>
      <c r="N78" s="198" t="s">
        <v>11</v>
      </c>
      <c r="O78" s="198" t="s">
        <v>11</v>
      </c>
      <c r="P78" s="198" t="s">
        <v>11</v>
      </c>
      <c r="Q78" s="206"/>
      <c r="R78" s="92"/>
      <c r="S78" s="88"/>
    </row>
    <row r="79" spans="1:19" ht="12.75">
      <c r="A79" s="88"/>
      <c r="B79" s="93">
        <v>66</v>
      </c>
      <c r="C79" s="127" t="s">
        <v>11</v>
      </c>
      <c r="D79" s="26" t="s">
        <v>24</v>
      </c>
      <c r="E79" s="27" t="s">
        <v>11</v>
      </c>
      <c r="F79" s="26" t="s">
        <v>11</v>
      </c>
      <c r="G79" s="119">
        <v>2</v>
      </c>
      <c r="H79" s="123" t="s">
        <v>11</v>
      </c>
      <c r="I79" s="136" t="s">
        <v>11</v>
      </c>
      <c r="J79" s="219" t="s">
        <v>11</v>
      </c>
      <c r="K79" s="62" t="s">
        <v>11</v>
      </c>
      <c r="L79" s="90" t="s">
        <v>11</v>
      </c>
      <c r="M79" s="68" t="s">
        <v>11</v>
      </c>
      <c r="N79" s="198" t="s">
        <v>11</v>
      </c>
      <c r="O79" s="198" t="s">
        <v>11</v>
      </c>
      <c r="P79" s="198" t="s">
        <v>11</v>
      </c>
      <c r="Q79" s="206"/>
      <c r="R79" s="92"/>
      <c r="S79" s="88"/>
    </row>
    <row r="80" spans="1:19" s="87" customFormat="1" ht="6" customHeight="1">
      <c r="A80" s="79"/>
      <c r="B80" s="80"/>
      <c r="C80" s="128" t="s">
        <v>11</v>
      </c>
      <c r="D80" s="81" t="s">
        <v>11</v>
      </c>
      <c r="E80" s="82" t="s">
        <v>11</v>
      </c>
      <c r="F80" s="81" t="s">
        <v>11</v>
      </c>
      <c r="G80" s="120"/>
      <c r="H80" s="124" t="s">
        <v>11</v>
      </c>
      <c r="I80" s="137" t="s">
        <v>11</v>
      </c>
      <c r="J80" s="226" t="s">
        <v>11</v>
      </c>
      <c r="K80" s="83" t="s">
        <v>11</v>
      </c>
      <c r="L80" s="84" t="s">
        <v>11</v>
      </c>
      <c r="M80" s="85" t="s">
        <v>11</v>
      </c>
      <c r="N80" s="214" t="s">
        <v>11</v>
      </c>
      <c r="O80" s="214" t="s">
        <v>11</v>
      </c>
      <c r="P80" s="214" t="s">
        <v>11</v>
      </c>
      <c r="Q80" s="208"/>
      <c r="R80" s="86"/>
      <c r="S80" s="79"/>
    </row>
    <row r="81" spans="1:19" ht="12.75">
      <c r="A81" s="88"/>
      <c r="B81" s="91">
        <v>67</v>
      </c>
      <c r="C81" s="127" t="s">
        <v>11</v>
      </c>
      <c r="D81" s="26" t="s">
        <v>24</v>
      </c>
      <c r="E81" s="27" t="s">
        <v>11</v>
      </c>
      <c r="F81" s="26" t="s">
        <v>11</v>
      </c>
      <c r="G81" s="119">
        <v>2</v>
      </c>
      <c r="H81" s="123" t="s">
        <v>11</v>
      </c>
      <c r="I81" s="136" t="s">
        <v>11</v>
      </c>
      <c r="J81" s="219" t="s">
        <v>11</v>
      </c>
      <c r="K81" s="62" t="s">
        <v>11</v>
      </c>
      <c r="L81" s="90" t="s">
        <v>11</v>
      </c>
      <c r="M81" s="68" t="s">
        <v>11</v>
      </c>
      <c r="N81" s="198" t="s">
        <v>11</v>
      </c>
      <c r="O81" s="198" t="s">
        <v>11</v>
      </c>
      <c r="P81" s="198" t="s">
        <v>11</v>
      </c>
      <c r="Q81" s="206">
        <v>12</v>
      </c>
      <c r="R81" s="92"/>
      <c r="S81" s="88"/>
    </row>
    <row r="82" spans="1:19" ht="12.75">
      <c r="A82" s="88"/>
      <c r="B82" s="91">
        <v>68</v>
      </c>
      <c r="C82" s="127" t="s">
        <v>11</v>
      </c>
      <c r="D82" s="26" t="s">
        <v>24</v>
      </c>
      <c r="E82" s="27" t="s">
        <v>11</v>
      </c>
      <c r="F82" s="26" t="s">
        <v>11</v>
      </c>
      <c r="G82" s="119">
        <v>2</v>
      </c>
      <c r="H82" s="123" t="s">
        <v>11</v>
      </c>
      <c r="I82" s="136" t="s">
        <v>11</v>
      </c>
      <c r="J82" s="218" t="s">
        <v>11</v>
      </c>
      <c r="K82" s="62" t="s">
        <v>11</v>
      </c>
      <c r="L82" s="90" t="s">
        <v>11</v>
      </c>
      <c r="M82" s="68" t="s">
        <v>11</v>
      </c>
      <c r="N82" s="198" t="s">
        <v>11</v>
      </c>
      <c r="O82" s="198" t="s">
        <v>11</v>
      </c>
      <c r="P82" s="198" t="s">
        <v>11</v>
      </c>
      <c r="Q82" s="206"/>
      <c r="R82" s="92"/>
      <c r="S82" s="88"/>
    </row>
    <row r="83" spans="1:19" ht="12.75">
      <c r="A83" s="88"/>
      <c r="B83" s="91">
        <v>69</v>
      </c>
      <c r="C83" s="127" t="s">
        <v>11</v>
      </c>
      <c r="D83" s="26" t="s">
        <v>24</v>
      </c>
      <c r="E83" s="27" t="s">
        <v>11</v>
      </c>
      <c r="F83" s="26" t="s">
        <v>11</v>
      </c>
      <c r="G83" s="119">
        <v>2</v>
      </c>
      <c r="H83" s="123" t="s">
        <v>11</v>
      </c>
      <c r="I83" s="136" t="s">
        <v>11</v>
      </c>
      <c r="J83" s="218" t="s">
        <v>11</v>
      </c>
      <c r="K83" s="62" t="s">
        <v>11</v>
      </c>
      <c r="L83" s="90" t="s">
        <v>11</v>
      </c>
      <c r="M83" s="68" t="s">
        <v>11</v>
      </c>
      <c r="N83" s="198" t="s">
        <v>11</v>
      </c>
      <c r="O83" s="198" t="s">
        <v>11</v>
      </c>
      <c r="P83" s="198" t="s">
        <v>11</v>
      </c>
      <c r="Q83" s="206"/>
      <c r="R83" s="92"/>
      <c r="S83" s="88"/>
    </row>
    <row r="84" spans="1:19" ht="12.75">
      <c r="A84" s="88"/>
      <c r="B84" s="91">
        <v>70</v>
      </c>
      <c r="C84" s="127" t="s">
        <v>11</v>
      </c>
      <c r="D84" s="26" t="s">
        <v>24</v>
      </c>
      <c r="E84" s="27" t="s">
        <v>11</v>
      </c>
      <c r="F84" s="26" t="s">
        <v>11</v>
      </c>
      <c r="G84" s="119">
        <v>2</v>
      </c>
      <c r="H84" s="123" t="s">
        <v>11</v>
      </c>
      <c r="I84" s="136" t="s">
        <v>11</v>
      </c>
      <c r="J84" s="219" t="s">
        <v>11</v>
      </c>
      <c r="K84" s="62" t="s">
        <v>11</v>
      </c>
      <c r="L84" s="90" t="s">
        <v>11</v>
      </c>
      <c r="M84" s="68" t="s">
        <v>11</v>
      </c>
      <c r="N84" s="198" t="s">
        <v>11</v>
      </c>
      <c r="O84" s="198" t="s">
        <v>11</v>
      </c>
      <c r="P84" s="198" t="s">
        <v>11</v>
      </c>
      <c r="Q84" s="206"/>
      <c r="R84" s="92"/>
      <c r="S84" s="88"/>
    </row>
    <row r="85" spans="1:19" ht="12.75">
      <c r="A85" s="88"/>
      <c r="B85" s="91">
        <v>71</v>
      </c>
      <c r="C85" s="127" t="s">
        <v>11</v>
      </c>
      <c r="D85" s="26" t="s">
        <v>24</v>
      </c>
      <c r="E85" s="27" t="s">
        <v>11</v>
      </c>
      <c r="F85" s="26" t="s">
        <v>11</v>
      </c>
      <c r="G85" s="119">
        <v>2</v>
      </c>
      <c r="H85" s="123" t="s">
        <v>11</v>
      </c>
      <c r="I85" s="136" t="s">
        <v>11</v>
      </c>
      <c r="J85" s="218" t="s">
        <v>11</v>
      </c>
      <c r="K85" s="62" t="s">
        <v>11</v>
      </c>
      <c r="L85" s="90" t="s">
        <v>11</v>
      </c>
      <c r="M85" s="68" t="s">
        <v>11</v>
      </c>
      <c r="N85" s="198" t="s">
        <v>11</v>
      </c>
      <c r="O85" s="198" t="s">
        <v>11</v>
      </c>
      <c r="P85" s="198" t="s">
        <v>11</v>
      </c>
      <c r="Q85" s="206"/>
      <c r="R85" s="92"/>
      <c r="S85" s="88"/>
    </row>
    <row r="86" spans="1:19" ht="12.75">
      <c r="A86" s="88"/>
      <c r="B86" s="93">
        <v>72</v>
      </c>
      <c r="C86" s="127" t="s">
        <v>11</v>
      </c>
      <c r="D86" s="26" t="s">
        <v>24</v>
      </c>
      <c r="E86" s="27" t="s">
        <v>11</v>
      </c>
      <c r="F86" s="26" t="s">
        <v>11</v>
      </c>
      <c r="G86" s="119">
        <v>2</v>
      </c>
      <c r="H86" s="123" t="s">
        <v>11</v>
      </c>
      <c r="I86" s="136" t="s">
        <v>11</v>
      </c>
      <c r="J86" s="219" t="s">
        <v>11</v>
      </c>
      <c r="K86" s="62" t="s">
        <v>11</v>
      </c>
      <c r="L86" s="90" t="s">
        <v>11</v>
      </c>
      <c r="M86" s="68" t="s">
        <v>11</v>
      </c>
      <c r="N86" s="198" t="s">
        <v>11</v>
      </c>
      <c r="O86" s="198" t="s">
        <v>11</v>
      </c>
      <c r="P86" s="198" t="s">
        <v>11</v>
      </c>
      <c r="Q86" s="206"/>
      <c r="R86" s="92"/>
      <c r="S86" s="88"/>
    </row>
    <row r="87" spans="1:19" s="99" customFormat="1" ht="6" customHeight="1">
      <c r="A87" s="94"/>
      <c r="B87" s="80"/>
      <c r="C87" s="130" t="s">
        <v>11</v>
      </c>
      <c r="D87" s="81" t="s">
        <v>11</v>
      </c>
      <c r="E87" s="51" t="s">
        <v>11</v>
      </c>
      <c r="F87" s="50" t="s">
        <v>11</v>
      </c>
      <c r="G87" s="121"/>
      <c r="H87" s="125" t="s">
        <v>11</v>
      </c>
      <c r="I87" s="138" t="s">
        <v>11</v>
      </c>
      <c r="J87" s="228" t="s">
        <v>11</v>
      </c>
      <c r="K87" s="95" t="s">
        <v>11</v>
      </c>
      <c r="L87" s="96" t="s">
        <v>11</v>
      </c>
      <c r="M87" s="97" t="s">
        <v>11</v>
      </c>
      <c r="N87" s="215" t="s">
        <v>11</v>
      </c>
      <c r="O87" s="215" t="s">
        <v>11</v>
      </c>
      <c r="P87" s="215" t="s">
        <v>11</v>
      </c>
      <c r="Q87" s="208"/>
      <c r="R87" s="98" t="s">
        <v>11</v>
      </c>
      <c r="S87" s="94"/>
    </row>
    <row r="88" spans="1:19" ht="12.75">
      <c r="A88" s="88"/>
      <c r="B88" s="91">
        <v>73</v>
      </c>
      <c r="C88" s="127" t="s">
        <v>11</v>
      </c>
      <c r="D88" s="26" t="s">
        <v>24</v>
      </c>
      <c r="E88" s="27" t="s">
        <v>11</v>
      </c>
      <c r="F88" s="26" t="s">
        <v>11</v>
      </c>
      <c r="G88" s="119">
        <v>2</v>
      </c>
      <c r="H88" s="123" t="s">
        <v>11</v>
      </c>
      <c r="I88" s="136" t="s">
        <v>11</v>
      </c>
      <c r="J88" s="218" t="s">
        <v>11</v>
      </c>
      <c r="K88" s="62" t="s">
        <v>11</v>
      </c>
      <c r="L88" s="90" t="s">
        <v>11</v>
      </c>
      <c r="M88" s="68" t="s">
        <v>11</v>
      </c>
      <c r="N88" s="198" t="s">
        <v>11</v>
      </c>
      <c r="O88" s="198" t="s">
        <v>11</v>
      </c>
      <c r="P88" s="198" t="s">
        <v>11</v>
      </c>
      <c r="Q88" s="206">
        <v>13</v>
      </c>
      <c r="R88" s="92"/>
      <c r="S88" s="88"/>
    </row>
    <row r="89" spans="1:19" ht="12.75">
      <c r="A89" s="88"/>
      <c r="B89" s="91">
        <v>74</v>
      </c>
      <c r="C89" s="127" t="s">
        <v>11</v>
      </c>
      <c r="D89" s="26" t="s">
        <v>24</v>
      </c>
      <c r="E89" s="27" t="s">
        <v>11</v>
      </c>
      <c r="F89" s="26" t="s">
        <v>11</v>
      </c>
      <c r="G89" s="119">
        <v>2</v>
      </c>
      <c r="H89" s="123" t="s">
        <v>11</v>
      </c>
      <c r="I89" s="136" t="s">
        <v>11</v>
      </c>
      <c r="J89" s="218" t="s">
        <v>11</v>
      </c>
      <c r="K89" s="62" t="s">
        <v>11</v>
      </c>
      <c r="L89" s="90" t="s">
        <v>11</v>
      </c>
      <c r="M89" s="68" t="s">
        <v>11</v>
      </c>
      <c r="N89" s="198" t="s">
        <v>11</v>
      </c>
      <c r="O89" s="198" t="s">
        <v>11</v>
      </c>
      <c r="P89" s="198" t="s">
        <v>11</v>
      </c>
      <c r="Q89" s="206"/>
      <c r="R89" s="92"/>
      <c r="S89" s="88"/>
    </row>
    <row r="90" spans="1:19" ht="12.75">
      <c r="A90" s="88"/>
      <c r="B90" s="91">
        <v>75</v>
      </c>
      <c r="C90" s="127" t="s">
        <v>11</v>
      </c>
      <c r="D90" s="26" t="s">
        <v>24</v>
      </c>
      <c r="E90" s="27" t="s">
        <v>11</v>
      </c>
      <c r="F90" s="26" t="s">
        <v>11</v>
      </c>
      <c r="G90" s="119">
        <v>2</v>
      </c>
      <c r="H90" s="123" t="s">
        <v>11</v>
      </c>
      <c r="I90" s="136" t="s">
        <v>11</v>
      </c>
      <c r="J90" s="219" t="s">
        <v>11</v>
      </c>
      <c r="K90" s="62" t="s">
        <v>11</v>
      </c>
      <c r="L90" s="90" t="s">
        <v>11</v>
      </c>
      <c r="M90" s="68" t="s">
        <v>11</v>
      </c>
      <c r="N90" s="198" t="s">
        <v>11</v>
      </c>
      <c r="O90" s="198" t="s">
        <v>11</v>
      </c>
      <c r="P90" s="198" t="s">
        <v>11</v>
      </c>
      <c r="Q90" s="206"/>
      <c r="R90" s="92"/>
      <c r="S90" s="88"/>
    </row>
    <row r="91" spans="1:19" ht="12.75">
      <c r="A91" s="88"/>
      <c r="B91" s="91">
        <v>76</v>
      </c>
      <c r="C91" s="127" t="s">
        <v>11</v>
      </c>
      <c r="D91" s="26" t="s">
        <v>24</v>
      </c>
      <c r="E91" s="27" t="s">
        <v>11</v>
      </c>
      <c r="F91" s="26" t="s">
        <v>11</v>
      </c>
      <c r="G91" s="119">
        <v>2</v>
      </c>
      <c r="H91" s="123" t="s">
        <v>11</v>
      </c>
      <c r="I91" s="136" t="s">
        <v>11</v>
      </c>
      <c r="J91" s="219" t="s">
        <v>11</v>
      </c>
      <c r="K91" s="62" t="s">
        <v>11</v>
      </c>
      <c r="L91" s="90" t="s">
        <v>11</v>
      </c>
      <c r="M91" s="68" t="s">
        <v>11</v>
      </c>
      <c r="N91" s="198" t="s">
        <v>11</v>
      </c>
      <c r="O91" s="198" t="s">
        <v>11</v>
      </c>
      <c r="P91" s="198" t="s">
        <v>11</v>
      </c>
      <c r="Q91" s="206"/>
      <c r="R91" s="92"/>
      <c r="S91" s="88"/>
    </row>
    <row r="92" spans="1:19" ht="12.75">
      <c r="A92" s="88"/>
      <c r="B92" s="91">
        <v>77</v>
      </c>
      <c r="C92" s="127" t="s">
        <v>11</v>
      </c>
      <c r="D92" s="26" t="s">
        <v>24</v>
      </c>
      <c r="E92" s="27" t="s">
        <v>11</v>
      </c>
      <c r="F92" s="26" t="s">
        <v>11</v>
      </c>
      <c r="G92" s="119">
        <v>2</v>
      </c>
      <c r="H92" s="123" t="s">
        <v>11</v>
      </c>
      <c r="I92" s="136" t="s">
        <v>11</v>
      </c>
      <c r="J92" s="218" t="s">
        <v>11</v>
      </c>
      <c r="K92" s="62" t="s">
        <v>32</v>
      </c>
      <c r="L92" s="90" t="s">
        <v>11</v>
      </c>
      <c r="M92" s="68" t="s">
        <v>11</v>
      </c>
      <c r="N92" s="198" t="s">
        <v>11</v>
      </c>
      <c r="O92" s="198" t="s">
        <v>11</v>
      </c>
      <c r="P92" s="198" t="s">
        <v>11</v>
      </c>
      <c r="Q92" s="206"/>
      <c r="R92" s="92"/>
      <c r="S92" s="88"/>
    </row>
    <row r="93" spans="1:19" ht="12.75">
      <c r="A93" s="88"/>
      <c r="B93" s="93">
        <v>78</v>
      </c>
      <c r="C93" s="127" t="s">
        <v>11</v>
      </c>
      <c r="D93" s="26" t="s">
        <v>24</v>
      </c>
      <c r="E93" s="27" t="s">
        <v>11</v>
      </c>
      <c r="F93" s="26" t="s">
        <v>11</v>
      </c>
      <c r="G93" s="119">
        <v>2</v>
      </c>
      <c r="H93" s="123" t="s">
        <v>11</v>
      </c>
      <c r="I93" s="136" t="s">
        <v>11</v>
      </c>
      <c r="J93" s="219" t="s">
        <v>11</v>
      </c>
      <c r="K93" s="62" t="s">
        <v>11</v>
      </c>
      <c r="L93" s="90" t="s">
        <v>11</v>
      </c>
      <c r="M93" s="68" t="s">
        <v>11</v>
      </c>
      <c r="N93" s="198" t="s">
        <v>11</v>
      </c>
      <c r="O93" s="198" t="s">
        <v>11</v>
      </c>
      <c r="P93" s="198" t="s">
        <v>11</v>
      </c>
      <c r="Q93" s="206"/>
      <c r="R93" s="92"/>
      <c r="S93" s="88"/>
    </row>
    <row r="94" spans="1:19" s="99" customFormat="1" ht="6" customHeight="1">
      <c r="A94" s="94"/>
      <c r="B94" s="80"/>
      <c r="C94" s="130" t="s">
        <v>11</v>
      </c>
      <c r="D94" s="81" t="s">
        <v>11</v>
      </c>
      <c r="E94" s="51" t="s">
        <v>32</v>
      </c>
      <c r="F94" s="50" t="s">
        <v>11</v>
      </c>
      <c r="G94" s="121"/>
      <c r="H94" s="125" t="s">
        <v>11</v>
      </c>
      <c r="I94" s="138" t="s">
        <v>11</v>
      </c>
      <c r="J94" s="228" t="s">
        <v>11</v>
      </c>
      <c r="K94" s="95" t="s">
        <v>11</v>
      </c>
      <c r="L94" s="96" t="s">
        <v>11</v>
      </c>
      <c r="M94" s="97" t="s">
        <v>11</v>
      </c>
      <c r="N94" s="215" t="s">
        <v>11</v>
      </c>
      <c r="O94" s="215" t="s">
        <v>11</v>
      </c>
      <c r="P94" s="215" t="s">
        <v>11</v>
      </c>
      <c r="Q94" s="208"/>
      <c r="R94" s="98"/>
      <c r="S94" s="94"/>
    </row>
    <row r="95" spans="1:19" ht="12.75">
      <c r="A95" s="88"/>
      <c r="B95" s="91">
        <v>79</v>
      </c>
      <c r="C95" s="127" t="s">
        <v>11</v>
      </c>
      <c r="D95" s="26" t="s">
        <v>24</v>
      </c>
      <c r="E95" s="27" t="s">
        <v>11</v>
      </c>
      <c r="F95" s="26" t="s">
        <v>11</v>
      </c>
      <c r="G95" s="119">
        <v>2</v>
      </c>
      <c r="H95" s="123" t="s">
        <v>11</v>
      </c>
      <c r="I95" s="136" t="s">
        <v>11</v>
      </c>
      <c r="J95" s="218" t="s">
        <v>11</v>
      </c>
      <c r="K95" s="62" t="s">
        <v>11</v>
      </c>
      <c r="L95" s="90" t="s">
        <v>11</v>
      </c>
      <c r="M95" s="68" t="s">
        <v>11</v>
      </c>
      <c r="N95" s="198" t="s">
        <v>11</v>
      </c>
      <c r="O95" s="198" t="s">
        <v>11</v>
      </c>
      <c r="P95" s="198" t="s">
        <v>11</v>
      </c>
      <c r="Q95" s="206">
        <v>14</v>
      </c>
      <c r="R95" s="92"/>
      <c r="S95" s="88"/>
    </row>
    <row r="96" spans="1:19" ht="12.75">
      <c r="A96" s="88"/>
      <c r="B96" s="91">
        <v>80</v>
      </c>
      <c r="C96" s="127" t="s">
        <v>11</v>
      </c>
      <c r="D96" s="26" t="s">
        <v>24</v>
      </c>
      <c r="E96" s="27" t="s">
        <v>11</v>
      </c>
      <c r="F96" s="26" t="s">
        <v>11</v>
      </c>
      <c r="G96" s="119">
        <v>2</v>
      </c>
      <c r="H96" s="123" t="s">
        <v>11</v>
      </c>
      <c r="I96" s="136" t="s">
        <v>11</v>
      </c>
      <c r="J96" s="218" t="s">
        <v>11</v>
      </c>
      <c r="K96" s="62" t="s">
        <v>11</v>
      </c>
      <c r="L96" s="90" t="s">
        <v>11</v>
      </c>
      <c r="M96" s="68" t="s">
        <v>11</v>
      </c>
      <c r="N96" s="198" t="s">
        <v>11</v>
      </c>
      <c r="O96" s="198" t="s">
        <v>11</v>
      </c>
      <c r="P96" s="198" t="s">
        <v>11</v>
      </c>
      <c r="Q96" s="206"/>
      <c r="R96" s="92"/>
      <c r="S96" s="88"/>
    </row>
    <row r="97" spans="1:19" ht="12.75">
      <c r="A97" s="88"/>
      <c r="B97" s="91">
        <v>81</v>
      </c>
      <c r="C97" s="127" t="s">
        <v>11</v>
      </c>
      <c r="D97" s="26" t="s">
        <v>24</v>
      </c>
      <c r="E97" s="27" t="s">
        <v>11</v>
      </c>
      <c r="F97" s="26" t="s">
        <v>11</v>
      </c>
      <c r="G97" s="119">
        <v>2</v>
      </c>
      <c r="H97" s="123" t="s">
        <v>11</v>
      </c>
      <c r="I97" s="136" t="s">
        <v>11</v>
      </c>
      <c r="J97" s="219" t="s">
        <v>11</v>
      </c>
      <c r="K97" s="62" t="s">
        <v>11</v>
      </c>
      <c r="L97" s="90" t="s">
        <v>11</v>
      </c>
      <c r="M97" s="68" t="s">
        <v>11</v>
      </c>
      <c r="N97" s="198" t="s">
        <v>11</v>
      </c>
      <c r="O97" s="198" t="s">
        <v>11</v>
      </c>
      <c r="P97" s="198" t="s">
        <v>11</v>
      </c>
      <c r="Q97" s="206"/>
      <c r="R97" s="92"/>
      <c r="S97" s="88"/>
    </row>
    <row r="98" spans="1:19" ht="12.75">
      <c r="A98" s="88"/>
      <c r="B98" s="91">
        <v>82</v>
      </c>
      <c r="C98" s="127" t="s">
        <v>11</v>
      </c>
      <c r="D98" s="26" t="s">
        <v>24</v>
      </c>
      <c r="E98" s="27" t="s">
        <v>11</v>
      </c>
      <c r="F98" s="26" t="s">
        <v>11</v>
      </c>
      <c r="G98" s="119">
        <v>2</v>
      </c>
      <c r="H98" s="123" t="s">
        <v>11</v>
      </c>
      <c r="I98" s="136" t="s">
        <v>11</v>
      </c>
      <c r="J98" s="219" t="s">
        <v>11</v>
      </c>
      <c r="K98" s="62" t="s">
        <v>11</v>
      </c>
      <c r="L98" s="90" t="s">
        <v>11</v>
      </c>
      <c r="M98" s="68" t="s">
        <v>11</v>
      </c>
      <c r="N98" s="198" t="s">
        <v>11</v>
      </c>
      <c r="O98" s="198" t="s">
        <v>11</v>
      </c>
      <c r="P98" s="198" t="s">
        <v>11</v>
      </c>
      <c r="Q98" s="206"/>
      <c r="R98" s="92"/>
      <c r="S98" s="88"/>
    </row>
    <row r="99" spans="1:19" ht="12.75">
      <c r="A99" s="88"/>
      <c r="B99" s="91">
        <v>83</v>
      </c>
      <c r="C99" s="127" t="s">
        <v>11</v>
      </c>
      <c r="D99" s="26" t="s">
        <v>24</v>
      </c>
      <c r="E99" s="27" t="s">
        <v>11</v>
      </c>
      <c r="F99" s="26" t="s">
        <v>11</v>
      </c>
      <c r="G99" s="119">
        <v>2</v>
      </c>
      <c r="H99" s="123" t="s">
        <v>11</v>
      </c>
      <c r="I99" s="136" t="s">
        <v>11</v>
      </c>
      <c r="J99" s="218" t="s">
        <v>11</v>
      </c>
      <c r="K99" s="62" t="s">
        <v>32</v>
      </c>
      <c r="L99" s="90" t="s">
        <v>11</v>
      </c>
      <c r="M99" s="68" t="s">
        <v>11</v>
      </c>
      <c r="N99" s="198" t="s">
        <v>11</v>
      </c>
      <c r="O99" s="198" t="s">
        <v>11</v>
      </c>
      <c r="P99" s="198" t="s">
        <v>11</v>
      </c>
      <c r="Q99" s="206"/>
      <c r="R99" s="92"/>
      <c r="S99" s="88"/>
    </row>
    <row r="100" spans="1:19" ht="12.75">
      <c r="A100" s="88"/>
      <c r="B100" s="93">
        <v>84</v>
      </c>
      <c r="C100" s="127" t="s">
        <v>11</v>
      </c>
      <c r="D100" s="26" t="s">
        <v>24</v>
      </c>
      <c r="E100" s="27" t="s">
        <v>11</v>
      </c>
      <c r="F100" s="26" t="s">
        <v>11</v>
      </c>
      <c r="G100" s="119">
        <v>2</v>
      </c>
      <c r="H100" s="123" t="s">
        <v>11</v>
      </c>
      <c r="I100" s="136" t="s">
        <v>11</v>
      </c>
      <c r="J100" s="219" t="s">
        <v>11</v>
      </c>
      <c r="K100" s="62" t="s">
        <v>11</v>
      </c>
      <c r="L100" s="90" t="s">
        <v>11</v>
      </c>
      <c r="M100" s="68" t="s">
        <v>11</v>
      </c>
      <c r="N100" s="198" t="s">
        <v>11</v>
      </c>
      <c r="O100" s="198" t="s">
        <v>11</v>
      </c>
      <c r="P100" s="198" t="s">
        <v>11</v>
      </c>
      <c r="Q100" s="206"/>
      <c r="R100" s="92"/>
      <c r="S100" s="88"/>
    </row>
    <row r="101" spans="1:19" s="99" customFormat="1" ht="6" customHeight="1">
      <c r="A101" s="94"/>
      <c r="B101" s="80"/>
      <c r="C101" s="130" t="s">
        <v>11</v>
      </c>
      <c r="D101" s="81" t="s">
        <v>11</v>
      </c>
      <c r="E101" s="51" t="s">
        <v>32</v>
      </c>
      <c r="F101" s="50" t="s">
        <v>11</v>
      </c>
      <c r="G101" s="121"/>
      <c r="H101" s="125" t="s">
        <v>11</v>
      </c>
      <c r="I101" s="138" t="s">
        <v>11</v>
      </c>
      <c r="J101" s="228" t="s">
        <v>11</v>
      </c>
      <c r="K101" s="95" t="s">
        <v>11</v>
      </c>
      <c r="L101" s="96" t="s">
        <v>11</v>
      </c>
      <c r="M101" s="97" t="s">
        <v>11</v>
      </c>
      <c r="N101" s="215" t="s">
        <v>11</v>
      </c>
      <c r="O101" s="215" t="s">
        <v>11</v>
      </c>
      <c r="P101" s="215" t="s">
        <v>11</v>
      </c>
      <c r="Q101" s="208"/>
      <c r="R101" s="98"/>
      <c r="S101" s="94"/>
    </row>
    <row r="102" spans="1:19" ht="12.75">
      <c r="A102" s="88"/>
      <c r="B102" s="91">
        <v>85</v>
      </c>
      <c r="C102" s="127" t="s">
        <v>11</v>
      </c>
      <c r="D102" s="26" t="s">
        <v>24</v>
      </c>
      <c r="E102" s="27" t="s">
        <v>11</v>
      </c>
      <c r="F102" s="26" t="s">
        <v>11</v>
      </c>
      <c r="G102" s="119">
        <v>2</v>
      </c>
      <c r="H102" s="123" t="s">
        <v>11</v>
      </c>
      <c r="I102" s="136" t="s">
        <v>11</v>
      </c>
      <c r="J102" s="218" t="s">
        <v>11</v>
      </c>
      <c r="K102" s="62" t="s">
        <v>11</v>
      </c>
      <c r="L102" s="90" t="s">
        <v>11</v>
      </c>
      <c r="M102" s="68" t="s">
        <v>11</v>
      </c>
      <c r="N102" s="198" t="s">
        <v>11</v>
      </c>
      <c r="O102" s="198" t="s">
        <v>11</v>
      </c>
      <c r="P102" s="198" t="s">
        <v>11</v>
      </c>
      <c r="Q102" s="206">
        <v>15</v>
      </c>
      <c r="R102" s="92"/>
      <c r="S102" s="88"/>
    </row>
    <row r="103" spans="1:19" ht="12.75">
      <c r="A103" s="88"/>
      <c r="B103" s="91">
        <v>86</v>
      </c>
      <c r="C103" s="127" t="s">
        <v>11</v>
      </c>
      <c r="D103" s="26" t="s">
        <v>24</v>
      </c>
      <c r="E103" s="27" t="s">
        <v>11</v>
      </c>
      <c r="F103" s="26" t="s">
        <v>11</v>
      </c>
      <c r="G103" s="119">
        <v>2</v>
      </c>
      <c r="H103" s="123" t="s">
        <v>11</v>
      </c>
      <c r="I103" s="136" t="s">
        <v>11</v>
      </c>
      <c r="J103" s="219" t="s">
        <v>11</v>
      </c>
      <c r="K103" s="62" t="s">
        <v>11</v>
      </c>
      <c r="L103" s="90" t="s">
        <v>11</v>
      </c>
      <c r="M103" s="68" t="s">
        <v>11</v>
      </c>
      <c r="N103" s="198" t="s">
        <v>11</v>
      </c>
      <c r="O103" s="198" t="s">
        <v>11</v>
      </c>
      <c r="P103" s="198" t="s">
        <v>11</v>
      </c>
      <c r="Q103" s="206"/>
      <c r="R103" s="92"/>
      <c r="S103" s="88"/>
    </row>
    <row r="104" spans="1:19" ht="12.75">
      <c r="A104" s="88"/>
      <c r="B104" s="91">
        <v>87</v>
      </c>
      <c r="C104" s="127" t="s">
        <v>11</v>
      </c>
      <c r="D104" s="26" t="s">
        <v>24</v>
      </c>
      <c r="E104" s="27" t="s">
        <v>11</v>
      </c>
      <c r="F104" s="26" t="s">
        <v>11</v>
      </c>
      <c r="G104" s="119">
        <v>2</v>
      </c>
      <c r="H104" s="123" t="s">
        <v>11</v>
      </c>
      <c r="I104" s="136" t="s">
        <v>11</v>
      </c>
      <c r="J104" s="219" t="s">
        <v>11</v>
      </c>
      <c r="K104" s="62" t="s">
        <v>11</v>
      </c>
      <c r="L104" s="90" t="s">
        <v>11</v>
      </c>
      <c r="M104" s="68" t="s">
        <v>11</v>
      </c>
      <c r="N104" s="198" t="s">
        <v>11</v>
      </c>
      <c r="O104" s="198" t="s">
        <v>11</v>
      </c>
      <c r="P104" s="198" t="s">
        <v>11</v>
      </c>
      <c r="Q104" s="206"/>
      <c r="R104" s="92"/>
      <c r="S104" s="88"/>
    </row>
    <row r="105" spans="1:19" ht="12.75">
      <c r="A105" s="88"/>
      <c r="B105" s="91">
        <v>88</v>
      </c>
      <c r="C105" s="127" t="s">
        <v>11</v>
      </c>
      <c r="D105" s="26" t="s">
        <v>24</v>
      </c>
      <c r="E105" s="27" t="s">
        <v>11</v>
      </c>
      <c r="F105" s="26" t="s">
        <v>11</v>
      </c>
      <c r="G105" s="119">
        <v>2</v>
      </c>
      <c r="H105" s="123" t="s">
        <v>11</v>
      </c>
      <c r="I105" s="136" t="s">
        <v>11</v>
      </c>
      <c r="J105" s="218" t="s">
        <v>11</v>
      </c>
      <c r="K105" s="62" t="s">
        <v>11</v>
      </c>
      <c r="L105" s="90" t="s">
        <v>11</v>
      </c>
      <c r="M105" s="68" t="s">
        <v>11</v>
      </c>
      <c r="N105" s="198" t="s">
        <v>11</v>
      </c>
      <c r="O105" s="198" t="s">
        <v>11</v>
      </c>
      <c r="P105" s="198" t="s">
        <v>11</v>
      </c>
      <c r="Q105" s="206"/>
      <c r="R105" s="92"/>
      <c r="S105" s="88"/>
    </row>
    <row r="106" spans="1:19" ht="12.75">
      <c r="A106" s="88"/>
      <c r="B106" s="91">
        <v>89</v>
      </c>
      <c r="C106" s="127" t="s">
        <v>11</v>
      </c>
      <c r="D106" s="26" t="s">
        <v>24</v>
      </c>
      <c r="E106" s="27" t="s">
        <v>11</v>
      </c>
      <c r="F106" s="26" t="s">
        <v>11</v>
      </c>
      <c r="G106" s="119">
        <v>2</v>
      </c>
      <c r="H106" s="123" t="s">
        <v>11</v>
      </c>
      <c r="I106" s="136" t="s">
        <v>11</v>
      </c>
      <c r="J106" s="218" t="s">
        <v>11</v>
      </c>
      <c r="K106" s="62" t="s">
        <v>11</v>
      </c>
      <c r="L106" s="90" t="s">
        <v>32</v>
      </c>
      <c r="M106" s="68" t="s">
        <v>11</v>
      </c>
      <c r="N106" s="198" t="s">
        <v>11</v>
      </c>
      <c r="O106" s="198" t="s">
        <v>11</v>
      </c>
      <c r="P106" s="198" t="s">
        <v>11</v>
      </c>
      <c r="Q106" s="206"/>
      <c r="R106" s="92"/>
      <c r="S106" s="88"/>
    </row>
    <row r="107" spans="1:19" ht="12.75">
      <c r="A107" s="88"/>
      <c r="B107" s="93">
        <v>90</v>
      </c>
      <c r="C107" s="127" t="s">
        <v>11</v>
      </c>
      <c r="D107" s="26" t="s">
        <v>24</v>
      </c>
      <c r="E107" s="27" t="s">
        <v>11</v>
      </c>
      <c r="F107" s="26" t="s">
        <v>11</v>
      </c>
      <c r="G107" s="119">
        <v>2</v>
      </c>
      <c r="H107" s="123" t="s">
        <v>11</v>
      </c>
      <c r="I107" s="136" t="s">
        <v>11</v>
      </c>
      <c r="J107" s="219" t="s">
        <v>11</v>
      </c>
      <c r="K107" s="62" t="s">
        <v>11</v>
      </c>
      <c r="L107" s="90" t="s">
        <v>11</v>
      </c>
      <c r="M107" s="68" t="s">
        <v>11</v>
      </c>
      <c r="N107" s="198" t="s">
        <v>11</v>
      </c>
      <c r="O107" s="198" t="s">
        <v>11</v>
      </c>
      <c r="P107" s="198" t="s">
        <v>11</v>
      </c>
      <c r="Q107" s="206"/>
      <c r="R107" s="92"/>
      <c r="S107" s="88"/>
    </row>
    <row r="108" spans="1:19" ht="7.5" customHeight="1">
      <c r="A108" s="88"/>
      <c r="B108" s="80"/>
      <c r="C108" s="152" t="s">
        <v>11</v>
      </c>
      <c r="D108" s="81" t="s">
        <v>11</v>
      </c>
      <c r="E108" s="44" t="s">
        <v>11</v>
      </c>
      <c r="F108" s="43" t="s">
        <v>11</v>
      </c>
      <c r="G108" s="122"/>
      <c r="H108" s="126" t="s">
        <v>11</v>
      </c>
      <c r="I108" s="133"/>
      <c r="J108" s="46" t="s">
        <v>11</v>
      </c>
      <c r="K108" s="63" t="s">
        <v>11</v>
      </c>
      <c r="L108" s="227" t="s">
        <v>11</v>
      </c>
      <c r="M108" s="69"/>
      <c r="N108" s="216" t="s">
        <v>11</v>
      </c>
      <c r="O108" s="216" t="s">
        <v>11</v>
      </c>
      <c r="P108" s="216" t="s">
        <v>11</v>
      </c>
      <c r="Q108" s="208"/>
      <c r="R108" s="88"/>
      <c r="S108" s="88"/>
    </row>
    <row r="109" spans="3:16" ht="12.75">
      <c r="C109" s="153" t="s">
        <v>11</v>
      </c>
      <c r="E109" s="1" t="s">
        <v>11</v>
      </c>
      <c r="F109" s="15" t="s">
        <v>11</v>
      </c>
      <c r="G109" s="23" t="s">
        <v>11</v>
      </c>
      <c r="H109" s="23" t="s">
        <v>11</v>
      </c>
      <c r="I109" s="23" t="s">
        <v>11</v>
      </c>
      <c r="J109" s="75" t="s">
        <v>22</v>
      </c>
      <c r="K109" s="64">
        <f>COUNTIF(K3:K107,"=P")</f>
        <v>36</v>
      </c>
      <c r="L109" s="64">
        <f>COUNTIF(L3:L107,"=(P)")</f>
        <v>0</v>
      </c>
      <c r="M109" s="76" t="s">
        <v>20</v>
      </c>
      <c r="N109" s="213" t="s">
        <v>11</v>
      </c>
      <c r="P109" s="213" t="s">
        <v>11</v>
      </c>
    </row>
    <row r="110" spans="3:14" ht="12.75">
      <c r="C110" s="153" t="s">
        <v>11</v>
      </c>
      <c r="F110" s="15" t="s">
        <v>11</v>
      </c>
      <c r="G110" s="23" t="s">
        <v>11</v>
      </c>
      <c r="H110" s="23" t="s">
        <v>11</v>
      </c>
      <c r="I110" s="23" t="s">
        <v>11</v>
      </c>
      <c r="J110" s="75" t="s">
        <v>19</v>
      </c>
      <c r="K110" s="64">
        <f>COUNTIF(K3:K107,"=ASS")</f>
        <v>0</v>
      </c>
      <c r="L110" s="64">
        <f>COUNTIF(L3:L107,"=(S)")</f>
        <v>0</v>
      </c>
      <c r="M110" s="76" t="s">
        <v>21</v>
      </c>
      <c r="N110" s="213" t="s">
        <v>11</v>
      </c>
    </row>
    <row r="111" spans="7:11" ht="12.75">
      <c r="G111" s="23" t="s">
        <v>11</v>
      </c>
      <c r="H111" s="23" t="s">
        <v>11</v>
      </c>
      <c r="I111" s="23" t="s">
        <v>11</v>
      </c>
      <c r="J111" s="75" t="s">
        <v>25</v>
      </c>
      <c r="K111" s="64">
        <f>COUNTIF(K4:K108,"=n.i.")</f>
        <v>24</v>
      </c>
    </row>
    <row r="112" spans="7:9" ht="12.75">
      <c r="G112" s="23" t="s">
        <v>11</v>
      </c>
      <c r="H112" s="23" t="s">
        <v>11</v>
      </c>
      <c r="I112" s="23" t="s">
        <v>11</v>
      </c>
    </row>
    <row r="113" spans="7:9" ht="12.75">
      <c r="G113" s="23" t="s">
        <v>11</v>
      </c>
      <c r="H113" s="23" t="s">
        <v>11</v>
      </c>
      <c r="I113" s="23" t="s">
        <v>11</v>
      </c>
    </row>
    <row r="114" spans="7:9" ht="12.75">
      <c r="G114" s="23" t="s">
        <v>11</v>
      </c>
      <c r="H114" s="23" t="s">
        <v>11</v>
      </c>
      <c r="I114" s="23" t="s">
        <v>11</v>
      </c>
    </row>
    <row r="115" spans="7:9" ht="12.75">
      <c r="G115" s="23" t="s">
        <v>11</v>
      </c>
      <c r="H115" s="23" t="s">
        <v>11</v>
      </c>
      <c r="I115" s="23" t="s">
        <v>11</v>
      </c>
    </row>
    <row r="116" spans="7:9" ht="12.75">
      <c r="G116" s="23" t="s">
        <v>11</v>
      </c>
      <c r="H116" s="23" t="s">
        <v>11</v>
      </c>
      <c r="I116" s="23" t="s">
        <v>11</v>
      </c>
    </row>
    <row r="117" spans="7:9" ht="12.75">
      <c r="G117" s="23" t="s">
        <v>11</v>
      </c>
      <c r="H117" s="23" t="s">
        <v>11</v>
      </c>
      <c r="I117" s="23" t="s">
        <v>11</v>
      </c>
    </row>
    <row r="118" spans="7:9" ht="12.75">
      <c r="G118" s="23" t="s">
        <v>11</v>
      </c>
      <c r="H118" s="23" t="s">
        <v>11</v>
      </c>
      <c r="I118" s="23" t="s">
        <v>11</v>
      </c>
    </row>
    <row r="119" spans="7:9" ht="12.75">
      <c r="G119" s="23" t="s">
        <v>11</v>
      </c>
      <c r="H119" s="23" t="s">
        <v>11</v>
      </c>
      <c r="I119" s="23" t="s">
        <v>11</v>
      </c>
    </row>
    <row r="120" spans="7:9" ht="12.75">
      <c r="G120" s="23" t="s">
        <v>11</v>
      </c>
      <c r="H120" s="23" t="s">
        <v>11</v>
      </c>
      <c r="I120" s="23" t="s">
        <v>11</v>
      </c>
    </row>
    <row r="121" spans="7:9" ht="12.75">
      <c r="G121" s="23" t="s">
        <v>11</v>
      </c>
      <c r="H121" s="23" t="s">
        <v>11</v>
      </c>
      <c r="I121" s="23" t="s">
        <v>11</v>
      </c>
    </row>
    <row r="122" spans="7:9" ht="12.75">
      <c r="G122" s="23" t="s">
        <v>11</v>
      </c>
      <c r="H122" s="23" t="s">
        <v>11</v>
      </c>
      <c r="I122" s="23" t="s">
        <v>11</v>
      </c>
    </row>
    <row r="123" spans="7:9" ht="12.75">
      <c r="G123" s="23" t="s">
        <v>11</v>
      </c>
      <c r="H123" s="23" t="s">
        <v>11</v>
      </c>
      <c r="I123" s="23" t="s">
        <v>11</v>
      </c>
    </row>
  </sheetData>
  <sheetProtection/>
  <mergeCells count="2">
    <mergeCell ref="K1:M1"/>
    <mergeCell ref="N1:Q1"/>
  </mergeCells>
  <conditionalFormatting sqref="M4:M436">
    <cfRule type="cellIs" priority="10" dxfId="2" operator="between">
      <formula>34699</formula>
      <formula>14611</formula>
    </cfRule>
    <cfRule type="cellIs" priority="11" dxfId="1" operator="between">
      <formula>35795</formula>
      <formula>34700</formula>
    </cfRule>
    <cfRule type="cellIs" priority="12" dxfId="0" operator="between">
      <formula>37256</formula>
      <formula>35796</formula>
    </cfRule>
  </conditionalFormatting>
  <conditionalFormatting sqref="M4:M107">
    <cfRule type="cellIs" priority="1" dxfId="2" operator="between">
      <formula>34699</formula>
      <formula>14611</formula>
    </cfRule>
    <cfRule type="cellIs" priority="2" dxfId="1" operator="between">
      <formula>35795</formula>
      <formula>34700</formula>
    </cfRule>
    <cfRule type="cellIs" priority="3" dxfId="0" operator="between">
      <formula>37256</formula>
      <formula>35796</formula>
    </cfRule>
  </conditionalFormatting>
  <printOptions horizontalCentered="1"/>
  <pageMargins left="0.3937007874015748" right="0.1968503937007874" top="0.1968503937007874" bottom="0" header="0.5118110236220472" footer="0.5118110236220472"/>
  <pageSetup fitToHeight="1" fitToWidth="1" horizontalDpi="150" verticalDpi="15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99"/>
  </sheetPr>
  <dimension ref="A1:O117"/>
  <sheetViews>
    <sheetView showGridLines="0" zoomScale="75" zoomScaleNormal="75" zoomScalePageLayoutView="0" workbookViewId="0" topLeftCell="A1">
      <pane ySplit="9" topLeftCell="BM10" activePane="bottomLeft" state="frozen"/>
      <selection pane="topLeft" activeCell="Q4" sqref="Q4"/>
      <selection pane="bottomLeft" activeCell="Q4" sqref="Q4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11.710937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81" t="s">
        <v>49</v>
      </c>
    </row>
    <row r="2" spans="1:15" ht="36.75" customHeight="1">
      <c r="A2" s="246" t="e">
        <f>#REF!</f>
        <v>#REF!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e">
        <f>#REF!</f>
        <v>#REF!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e">
        <f>#REF!</f>
        <v>#REF!</v>
      </c>
      <c r="C4" s="161" t="e">
        <f>#REF!</f>
        <v>#REF!</v>
      </c>
      <c r="J4" s="164" t="e">
        <f>#REF!</f>
        <v>#REF!</v>
      </c>
      <c r="K4" s="249" t="e">
        <f>#REF!</f>
        <v>#REF!</v>
      </c>
      <c r="L4" s="249"/>
      <c r="M4" s="249"/>
      <c r="O4" s="78"/>
    </row>
    <row r="5" spans="2:15" s="12" customFormat="1" ht="12.75" customHeight="1">
      <c r="B5" s="162" t="e">
        <f>#REF!</f>
        <v>#REF!</v>
      </c>
      <c r="C5" s="163" t="e">
        <f>#REF!</f>
        <v>#REF!</v>
      </c>
      <c r="D5" s="71"/>
      <c r="E5" s="71"/>
      <c r="F5" s="165" t="e">
        <f>#REF!</f>
        <v>#REF!</v>
      </c>
      <c r="J5" s="71"/>
      <c r="K5" s="166" t="e">
        <f>#REF!</f>
        <v>#REF!</v>
      </c>
      <c r="L5" s="71"/>
      <c r="O5" s="154"/>
    </row>
    <row r="6" spans="3:15" s="12" customFormat="1" ht="15.75" customHeight="1">
      <c r="C6" s="71"/>
      <c r="D6" s="71"/>
      <c r="E6" s="71"/>
      <c r="F6" s="71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73"/>
      <c r="I7" s="73"/>
      <c r="L7" s="73"/>
      <c r="M7" s="73"/>
      <c r="N7" s="73"/>
      <c r="O7" s="73"/>
    </row>
    <row r="8" spans="1:15" s="4" customFormat="1" ht="16.5" customHeight="1" thickTop="1">
      <c r="A8" s="182" t="s">
        <v>7</v>
      </c>
      <c r="B8" s="277" t="s">
        <v>29</v>
      </c>
      <c r="C8" s="183" t="s">
        <v>2</v>
      </c>
      <c r="D8" s="184" t="s">
        <v>12</v>
      </c>
      <c r="E8" s="185" t="s">
        <v>46</v>
      </c>
      <c r="F8" s="185" t="s">
        <v>42</v>
      </c>
      <c r="G8" s="278" t="s">
        <v>13</v>
      </c>
      <c r="H8" s="271" t="s">
        <v>55</v>
      </c>
      <c r="I8" s="273" t="s">
        <v>50</v>
      </c>
      <c r="J8" s="275" t="s">
        <v>3</v>
      </c>
      <c r="K8" s="186" t="s">
        <v>26</v>
      </c>
      <c r="L8" s="269" t="s">
        <v>52</v>
      </c>
      <c r="M8" s="269" t="s">
        <v>38</v>
      </c>
      <c r="N8" s="269" t="s">
        <v>39</v>
      </c>
      <c r="O8" s="269" t="s">
        <v>40</v>
      </c>
    </row>
    <row r="9" spans="1:15" s="4" customFormat="1" ht="16.5" customHeight="1" thickBot="1">
      <c r="A9" s="187" t="s">
        <v>8</v>
      </c>
      <c r="B9" s="276"/>
      <c r="C9" s="188" t="s">
        <v>6</v>
      </c>
      <c r="D9" s="189" t="s">
        <v>30</v>
      </c>
      <c r="E9" s="190" t="s">
        <v>44</v>
      </c>
      <c r="F9" s="190" t="s">
        <v>43</v>
      </c>
      <c r="G9" s="272"/>
      <c r="H9" s="272"/>
      <c r="I9" s="274"/>
      <c r="J9" s="276"/>
      <c r="K9" s="191" t="s">
        <v>27</v>
      </c>
      <c r="L9" s="270"/>
      <c r="M9" s="270"/>
      <c r="N9" s="270"/>
      <c r="O9" s="270"/>
    </row>
    <row r="10" spans="1:15" s="11" customFormat="1" ht="5.25" customHeight="1" thickBot="1" thickTop="1">
      <c r="A10" s="8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f>C14</f>
        <v>0</v>
      </c>
      <c r="D11" s="57">
        <f>D14</f>
        <v>0</v>
      </c>
      <c r="E11" s="141">
        <f>('INS.R'!C4)</f>
        <v>129951</v>
      </c>
      <c r="F11" s="142">
        <f>('INS.R'!M4)</f>
        <v>35886</v>
      </c>
      <c r="G11" s="100" t="str">
        <f>'INS.R'!K4</f>
        <v>P</v>
      </c>
      <c r="H11" s="202" t="str">
        <f>'INS.R'!N4</f>
        <v> </v>
      </c>
      <c r="I11" s="100">
        <v>1</v>
      </c>
      <c r="J11" s="116" t="str">
        <f>('INS.R'!J4)</f>
        <v>BACCI  Francesca</v>
      </c>
      <c r="K11" s="100">
        <f aca="true" t="shared" si="0" ref="K11:K16">COUNT(L11,O11,N11,M11)</f>
        <v>0</v>
      </c>
      <c r="L11" s="147" t="s">
        <v>11</v>
      </c>
      <c r="M11" s="147" t="s">
        <v>11</v>
      </c>
      <c r="N11" s="147" t="s">
        <v>11</v>
      </c>
      <c r="O11" s="147" t="s">
        <v>11</v>
      </c>
    </row>
    <row r="12" spans="1:15" ht="14.25" customHeight="1">
      <c r="A12" s="244"/>
      <c r="B12" s="179" t="str">
        <f>('INS.R'!D4)</f>
        <v>A.S.D.</v>
      </c>
      <c r="C12" s="56">
        <f>C14</f>
        <v>0</v>
      </c>
      <c r="D12" s="58">
        <f>D14</f>
        <v>0</v>
      </c>
      <c r="E12" s="143">
        <f>('INS.R'!C5)</f>
        <v>174769</v>
      </c>
      <c r="F12" s="144">
        <f>('INS.R'!M5)</f>
        <v>36132</v>
      </c>
      <c r="G12" s="101" t="str">
        <f>'INS.R'!K5</f>
        <v>P</v>
      </c>
      <c r="H12" s="203" t="str">
        <f>'INS.R'!N5</f>
        <v> </v>
      </c>
      <c r="I12" s="101">
        <v>2</v>
      </c>
      <c r="J12" s="117" t="str">
        <f>('INS.R'!J5)</f>
        <v>COCCIA  Clarissa</v>
      </c>
      <c r="K12" s="101">
        <f t="shared" si="0"/>
        <v>0</v>
      </c>
      <c r="L12" s="148" t="s">
        <v>11</v>
      </c>
      <c r="M12" s="148" t="s">
        <v>11</v>
      </c>
      <c r="N12" s="148" t="s">
        <v>11</v>
      </c>
      <c r="O12" s="148" t="s">
        <v>11</v>
      </c>
    </row>
    <row r="13" spans="1:15" ht="14.25" customHeight="1">
      <c r="A13" s="244"/>
      <c r="B13" s="107"/>
      <c r="C13" s="56">
        <f>C14</f>
        <v>0</v>
      </c>
      <c r="D13" s="58">
        <f>D14</f>
        <v>0</v>
      </c>
      <c r="E13" s="143">
        <f>('INS.R'!C6)</f>
        <v>205959</v>
      </c>
      <c r="F13" s="144">
        <f>('INS.R'!M6)</f>
        <v>36011</v>
      </c>
      <c r="G13" s="101" t="str">
        <f>'INS.R'!K6</f>
        <v>P</v>
      </c>
      <c r="H13" s="203" t="str">
        <f>'INS.R'!N6</f>
        <v> </v>
      </c>
      <c r="I13" s="101">
        <v>3</v>
      </c>
      <c r="J13" s="117" t="str">
        <f>('INS.R'!J6)</f>
        <v>GILARDI  Francesca</v>
      </c>
      <c r="K13" s="101">
        <f t="shared" si="0"/>
        <v>0</v>
      </c>
      <c r="L13" s="148" t="s">
        <v>11</v>
      </c>
      <c r="M13" s="148" t="s">
        <v>11</v>
      </c>
      <c r="N13" s="148" t="s">
        <v>11</v>
      </c>
      <c r="O13" s="148" t="s">
        <v>11</v>
      </c>
    </row>
    <row r="14" spans="1:15" ht="14.25" customHeight="1">
      <c r="A14" s="244"/>
      <c r="B14" s="180" t="str">
        <f>('INS.R'!E4)</f>
        <v>GINNASTICA  PAVESE</v>
      </c>
      <c r="C14" s="66">
        <f>SUM(L17:O17)-MIN(L17:O17)-D14</f>
        <v>0</v>
      </c>
      <c r="D14" s="151">
        <v>0</v>
      </c>
      <c r="E14" s="143">
        <f>('INS.R'!C7)</f>
        <v>164717</v>
      </c>
      <c r="F14" s="144">
        <f>('INS.R'!M7)</f>
        <v>36059</v>
      </c>
      <c r="G14" s="101" t="str">
        <f>'INS.R'!K7</f>
        <v>P</v>
      </c>
      <c r="H14" s="203" t="str">
        <f>'INS.R'!N7</f>
        <v> </v>
      </c>
      <c r="I14" s="101">
        <v>4</v>
      </c>
      <c r="J14" s="117" t="str">
        <f>('INS.R'!J7)</f>
        <v>LANZA  Francesca</v>
      </c>
      <c r="K14" s="101">
        <f t="shared" si="0"/>
        <v>0</v>
      </c>
      <c r="L14" s="148" t="s">
        <v>11</v>
      </c>
      <c r="M14" s="148" t="s">
        <v>11</v>
      </c>
      <c r="N14" s="148" t="s">
        <v>11</v>
      </c>
      <c r="O14" s="148" t="s">
        <v>11</v>
      </c>
    </row>
    <row r="15" spans="1:15" ht="14.25" customHeight="1">
      <c r="A15" s="244"/>
      <c r="B15" s="155" t="str">
        <f>('INS.R'!I11)</f>
        <v>Squadra "B"</v>
      </c>
      <c r="C15" s="56">
        <f>C14</f>
        <v>0</v>
      </c>
      <c r="D15" s="58">
        <f>D14</f>
        <v>0</v>
      </c>
      <c r="E15" s="143">
        <f>('INS.R'!C8)</f>
        <v>129926</v>
      </c>
      <c r="F15" s="144">
        <f>('INS.R'!M8)</f>
        <v>35967</v>
      </c>
      <c r="G15" s="101" t="str">
        <f>'INS.R'!K8</f>
        <v>P</v>
      </c>
      <c r="H15" s="203" t="str">
        <f>'INS.R'!N8</f>
        <v> </v>
      </c>
      <c r="I15" s="101">
        <v>5</v>
      </c>
      <c r="J15" s="117" t="str">
        <f>('INS.R'!J8)</f>
        <v>MARCHESI  Martina</v>
      </c>
      <c r="K15" s="101">
        <f t="shared" si="0"/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tr">
        <f>('INS.R'!F4)</f>
        <v>Pavia</v>
      </c>
      <c r="C16" s="56">
        <f>C14</f>
        <v>0</v>
      </c>
      <c r="D16" s="58">
        <f>D14</f>
        <v>0</v>
      </c>
      <c r="E16" s="145">
        <f>('INS.R'!C9)</f>
        <v>162059</v>
      </c>
      <c r="F16" s="146">
        <f>('INS.R'!M9)</f>
        <v>35855</v>
      </c>
      <c r="G16" s="102" t="str">
        <f>'INS.R'!K9</f>
        <v>P</v>
      </c>
      <c r="H16" s="204" t="str">
        <f>'INS.R'!N9</f>
        <v> </v>
      </c>
      <c r="I16" s="102">
        <v>6</v>
      </c>
      <c r="J16" s="118" t="str">
        <f>('INS.R'!J9)</f>
        <v>ORLANDI  Francesca</v>
      </c>
      <c r="K16" s="102">
        <f t="shared" si="0"/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tr">
        <f>CONCATENATE('INS.R'!G4)&amp;-('INS.R'!H4)</f>
        <v>2-81</v>
      </c>
      <c r="C17" s="22">
        <f>C14</f>
        <v>0</v>
      </c>
      <c r="D17" s="59">
        <f>D14</f>
        <v>0</v>
      </c>
      <c r="E17" s="229"/>
      <c r="F17" s="229"/>
      <c r="G17" s="230"/>
      <c r="H17" s="230"/>
      <c r="I17" s="230"/>
      <c r="J17" s="196">
        <f>COUNTIF(K11:K16,"&gt;0")</f>
        <v>0</v>
      </c>
      <c r="K17" s="231">
        <f>SUM(K11:K16)</f>
        <v>0</v>
      </c>
      <c r="L17" s="232">
        <f>SUM(L11:L16)</f>
        <v>0</v>
      </c>
      <c r="M17" s="232">
        <f>SUM(M11:M16)</f>
        <v>0</v>
      </c>
      <c r="N17" s="232">
        <f>SUM(N11:N16)</f>
        <v>0</v>
      </c>
      <c r="O17" s="232">
        <f>SUM(O11:O16)</f>
        <v>0</v>
      </c>
    </row>
    <row r="18" spans="1:15" ht="14.25" customHeight="1" thickTop="1">
      <c r="A18" s="243">
        <v>2</v>
      </c>
      <c r="B18" s="13"/>
      <c r="C18" s="55">
        <f>C21</f>
        <v>0</v>
      </c>
      <c r="D18" s="57">
        <f>D21</f>
        <v>0</v>
      </c>
      <c r="E18" s="141">
        <f>('INS.R'!C11)</f>
        <v>216005</v>
      </c>
      <c r="F18" s="142">
        <f>('INS.R'!M11)</f>
        <v>36176</v>
      </c>
      <c r="G18" s="100" t="str">
        <f>'INS.R'!K11</f>
        <v>P</v>
      </c>
      <c r="H18" s="202" t="str">
        <f>'INS.R'!N11</f>
        <v> </v>
      </c>
      <c r="I18" s="100">
        <v>1</v>
      </c>
      <c r="J18" s="116" t="str">
        <f>('INS.R'!J11)</f>
        <v>CAMMARATA  Ilaria</v>
      </c>
      <c r="K18" s="100">
        <f aca="true" t="shared" si="1" ref="K18:K23">COUNT(L18,O18,N18,M18)</f>
        <v>0</v>
      </c>
      <c r="L18" s="147" t="s">
        <v>11</v>
      </c>
      <c r="M18" s="147" t="s">
        <v>11</v>
      </c>
      <c r="N18" s="147" t="s">
        <v>11</v>
      </c>
      <c r="O18" s="147" t="s">
        <v>11</v>
      </c>
    </row>
    <row r="19" spans="1:15" ht="14.25" customHeight="1">
      <c r="A19" s="244"/>
      <c r="B19" s="179" t="str">
        <f>('INS.R'!D11)</f>
        <v>A.S.D.</v>
      </c>
      <c r="C19" s="56">
        <f>C21</f>
        <v>0</v>
      </c>
      <c r="D19" s="58">
        <f>D21</f>
        <v>0</v>
      </c>
      <c r="E19" s="143">
        <f>('INS.R'!C12)</f>
        <v>256135</v>
      </c>
      <c r="F19" s="144">
        <f>('INS.R'!M12)</f>
        <v>35761</v>
      </c>
      <c r="G19" s="101" t="str">
        <f>'INS.R'!K12</f>
        <v>P</v>
      </c>
      <c r="H19" s="203" t="str">
        <f>'INS.R'!N12</f>
        <v> </v>
      </c>
      <c r="I19" s="101">
        <v>2</v>
      </c>
      <c r="J19" s="117" t="str">
        <f>('INS.R'!J12)</f>
        <v>CREVANI  Caterina</v>
      </c>
      <c r="K19" s="101">
        <f t="shared" si="1"/>
        <v>0</v>
      </c>
      <c r="L19" s="148" t="s">
        <v>11</v>
      </c>
      <c r="M19" s="148" t="s">
        <v>11</v>
      </c>
      <c r="N19" s="148" t="s">
        <v>11</v>
      </c>
      <c r="O19" s="148" t="s">
        <v>11</v>
      </c>
    </row>
    <row r="20" spans="1:15" ht="14.25" customHeight="1">
      <c r="A20" s="244"/>
      <c r="B20" s="107"/>
      <c r="C20" s="56">
        <f>C21</f>
        <v>0</v>
      </c>
      <c r="D20" s="58">
        <f>D21</f>
        <v>0</v>
      </c>
      <c r="E20" s="143">
        <f>('INS.R'!C13)</f>
        <v>241549</v>
      </c>
      <c r="F20" s="144">
        <f>('INS.R'!M13)</f>
        <v>36062</v>
      </c>
      <c r="G20" s="101" t="str">
        <f>'INS.R'!K13</f>
        <v>P</v>
      </c>
      <c r="H20" s="203" t="str">
        <f>'INS.R'!N13</f>
        <v> </v>
      </c>
      <c r="I20" s="101">
        <v>3</v>
      </c>
      <c r="J20" s="117" t="str">
        <f>('INS.R'!J13)</f>
        <v>GADDI  Giulia</v>
      </c>
      <c r="K20" s="101">
        <f t="shared" si="1"/>
        <v>0</v>
      </c>
      <c r="L20" s="148" t="s">
        <v>11</v>
      </c>
      <c r="M20" s="148" t="s">
        <v>11</v>
      </c>
      <c r="N20" s="148" t="s">
        <v>11</v>
      </c>
      <c r="O20" s="148" t="s">
        <v>11</v>
      </c>
    </row>
    <row r="21" spans="1:15" ht="14.25" customHeight="1">
      <c r="A21" s="244"/>
      <c r="B21" s="180" t="str">
        <f>('INS.R'!E11)</f>
        <v>GINNASTICA  PAVESE</v>
      </c>
      <c r="C21" s="66">
        <f>SUM(L24:O24)-MIN(L24:O24)-D21</f>
        <v>0</v>
      </c>
      <c r="D21" s="151">
        <v>0</v>
      </c>
      <c r="E21" s="143">
        <f>('INS.R'!C14)</f>
        <v>216006</v>
      </c>
      <c r="F21" s="144">
        <f>('INS.R'!M14)</f>
        <v>35879</v>
      </c>
      <c r="G21" s="101" t="str">
        <f>'INS.R'!K14</f>
        <v>P</v>
      </c>
      <c r="H21" s="203" t="str">
        <f>'INS.R'!N14</f>
        <v> </v>
      </c>
      <c r="I21" s="101">
        <v>4</v>
      </c>
      <c r="J21" s="117" t="str">
        <f>('INS.R'!J14)</f>
        <v>ZERINO  Chiara</v>
      </c>
      <c r="K21" s="101">
        <f t="shared" si="1"/>
        <v>0</v>
      </c>
      <c r="L21" s="148" t="s">
        <v>11</v>
      </c>
      <c r="M21" s="148" t="s">
        <v>11</v>
      </c>
      <c r="N21" s="148" t="s">
        <v>11</v>
      </c>
      <c r="O21" s="148" t="s">
        <v>11</v>
      </c>
    </row>
    <row r="22" spans="1:15" ht="14.25" customHeight="1">
      <c r="A22" s="244"/>
      <c r="B22" s="155" t="str">
        <f>('INS.R'!I18)</f>
        <v>Squadra "A"</v>
      </c>
      <c r="C22" s="56">
        <f>C21</f>
        <v>0</v>
      </c>
      <c r="D22" s="58">
        <f>D21</f>
        <v>0</v>
      </c>
      <c r="E22" s="143" t="str">
        <f>('INS.R'!C15)</f>
        <v> </v>
      </c>
      <c r="F22" s="144" t="str">
        <f>('INS.R'!M15)</f>
        <v> </v>
      </c>
      <c r="G22" s="101" t="str">
        <f>'INS.R'!K15</f>
        <v>n.i.</v>
      </c>
      <c r="H22" s="203" t="str">
        <f>'INS.R'!N15</f>
        <v> </v>
      </c>
      <c r="I22" s="101">
        <v>5</v>
      </c>
      <c r="J22" s="117" t="str">
        <f>('INS.R'!J15)</f>
        <v> </v>
      </c>
      <c r="K22" s="101">
        <f t="shared" si="1"/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tr">
        <f>('INS.R'!F11)</f>
        <v>Pavia</v>
      </c>
      <c r="C23" s="56">
        <f>C21</f>
        <v>0</v>
      </c>
      <c r="D23" s="58">
        <f>D21</f>
        <v>0</v>
      </c>
      <c r="E23" s="145" t="str">
        <f>('INS.R'!C16)</f>
        <v> </v>
      </c>
      <c r="F23" s="146" t="str">
        <f>('INS.R'!M16)</f>
        <v> </v>
      </c>
      <c r="G23" s="102" t="str">
        <f>'INS.R'!K16</f>
        <v>n.i.</v>
      </c>
      <c r="H23" s="204" t="str">
        <f>'INS.R'!N16</f>
        <v> </v>
      </c>
      <c r="I23" s="102">
        <v>6</v>
      </c>
      <c r="J23" s="118" t="str">
        <f>('INS.R'!J16)</f>
        <v> </v>
      </c>
      <c r="K23" s="102">
        <f t="shared" si="1"/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tr">
        <f>CONCATENATE('INS.R'!G11)&amp;-('INS.R'!H11)</f>
        <v>2-81</v>
      </c>
      <c r="C24" s="22">
        <f>C21</f>
        <v>0</v>
      </c>
      <c r="D24" s="59">
        <f>D21</f>
        <v>0</v>
      </c>
      <c r="E24" s="229"/>
      <c r="F24" s="229"/>
      <c r="G24" s="230"/>
      <c r="H24" s="230"/>
      <c r="I24" s="230"/>
      <c r="J24" s="196">
        <f>COUNTIF(K18:K23,"&gt;0")</f>
        <v>0</v>
      </c>
      <c r="K24" s="231">
        <f>SUM(K18:K23)</f>
        <v>0</v>
      </c>
      <c r="L24" s="232">
        <f>SUM(L18:L23)</f>
        <v>0</v>
      </c>
      <c r="M24" s="232">
        <f>SUM(M18:M23)</f>
        <v>0</v>
      </c>
      <c r="N24" s="232">
        <f>SUM(N18:N23)</f>
        <v>0</v>
      </c>
      <c r="O24" s="232">
        <f>SUM(O18:O23)</f>
        <v>0</v>
      </c>
    </row>
    <row r="25" spans="1:15" ht="14.25" customHeight="1" thickTop="1">
      <c r="A25" s="243">
        <v>3</v>
      </c>
      <c r="B25" s="13"/>
      <c r="C25" s="55">
        <f>C28</f>
        <v>0</v>
      </c>
      <c r="D25" s="57">
        <f>D28</f>
        <v>0</v>
      </c>
      <c r="E25" s="141">
        <f>('INS.R'!C18)</f>
        <v>241543</v>
      </c>
      <c r="F25" s="142">
        <f>('INS.R'!M18)</f>
        <v>34490</v>
      </c>
      <c r="G25" s="100" t="str">
        <f>'INS.R'!K18</f>
        <v>P</v>
      </c>
      <c r="H25" s="202" t="str">
        <f>'INS.R'!N18</f>
        <v> </v>
      </c>
      <c r="I25" s="100">
        <v>1</v>
      </c>
      <c r="J25" s="116" t="str">
        <f>('INS.R'!J18)</f>
        <v>BESOSTRI  Sara</v>
      </c>
      <c r="K25" s="100">
        <f aca="true" t="shared" si="2" ref="K25:K30">COUNT(L25,O25,N25,M25)</f>
        <v>0</v>
      </c>
      <c r="L25" s="147" t="s">
        <v>11</v>
      </c>
      <c r="M25" s="147" t="s">
        <v>11</v>
      </c>
      <c r="N25" s="147" t="s">
        <v>11</v>
      </c>
      <c r="O25" s="147" t="s">
        <v>11</v>
      </c>
    </row>
    <row r="26" spans="1:15" ht="14.25" customHeight="1">
      <c r="A26" s="244"/>
      <c r="B26" s="179" t="str">
        <f>('INS.R'!D18)</f>
        <v>A.S.D.</v>
      </c>
      <c r="C26" s="56">
        <f>C28</f>
        <v>0</v>
      </c>
      <c r="D26" s="58">
        <f>D28</f>
        <v>0</v>
      </c>
      <c r="E26" s="143">
        <f>('INS.R'!C19)</f>
        <v>241542</v>
      </c>
      <c r="F26" s="144">
        <f>('INS.R'!M19)</f>
        <v>34447</v>
      </c>
      <c r="G26" s="101" t="str">
        <f>'INS.R'!K19</f>
        <v>P</v>
      </c>
      <c r="H26" s="203" t="str">
        <f>'INS.R'!N19</f>
        <v> </v>
      </c>
      <c r="I26" s="101">
        <v>2</v>
      </c>
      <c r="J26" s="117" t="str">
        <f>('INS.R'!J19)</f>
        <v>CANEVARI  Lucrezia</v>
      </c>
      <c r="K26" s="101">
        <f t="shared" si="2"/>
        <v>0</v>
      </c>
      <c r="L26" s="148" t="s">
        <v>11</v>
      </c>
      <c r="M26" s="148" t="s">
        <v>11</v>
      </c>
      <c r="N26" s="148" t="s">
        <v>11</v>
      </c>
      <c r="O26" s="148" t="s">
        <v>11</v>
      </c>
    </row>
    <row r="27" spans="1:15" ht="14.25" customHeight="1">
      <c r="A27" s="244"/>
      <c r="B27" s="107"/>
      <c r="C27" s="56">
        <f>C28</f>
        <v>0</v>
      </c>
      <c r="D27" s="58">
        <f>D28</f>
        <v>0</v>
      </c>
      <c r="E27" s="143">
        <f>('INS.R'!C20)</f>
        <v>74088</v>
      </c>
      <c r="F27" s="144">
        <f>('INS.R'!M20)</f>
        <v>35179</v>
      </c>
      <c r="G27" s="101" t="str">
        <f>'INS.R'!K20</f>
        <v>P</v>
      </c>
      <c r="H27" s="203" t="str">
        <f>'INS.R'!N20</f>
        <v> </v>
      </c>
      <c r="I27" s="101">
        <v>3</v>
      </c>
      <c r="J27" s="117" t="str">
        <f>('INS.R'!J20)</f>
        <v>NOCITO  Chiara</v>
      </c>
      <c r="K27" s="101">
        <f t="shared" si="2"/>
        <v>0</v>
      </c>
      <c r="L27" s="148" t="s">
        <v>11</v>
      </c>
      <c r="M27" s="148" t="s">
        <v>11</v>
      </c>
      <c r="N27" s="148" t="s">
        <v>11</v>
      </c>
      <c r="O27" s="148" t="s">
        <v>11</v>
      </c>
    </row>
    <row r="28" spans="1:15" ht="14.25" customHeight="1">
      <c r="A28" s="244"/>
      <c r="B28" s="180" t="str">
        <f>('INS.R'!E18)</f>
        <v>GINNASTICA  PAVESE</v>
      </c>
      <c r="C28" s="66">
        <f>SUM(L31:O31)-MIN(L31:O31)-D28</f>
        <v>0</v>
      </c>
      <c r="D28" s="151">
        <v>0</v>
      </c>
      <c r="E28" s="143">
        <f>('INS.R'!C21)</f>
        <v>162441</v>
      </c>
      <c r="F28" s="144">
        <f>('INS.R'!M21)</f>
        <v>35290</v>
      </c>
      <c r="G28" s="101" t="str">
        <f>'INS.R'!K21</f>
        <v>P</v>
      </c>
      <c r="H28" s="203" t="str">
        <f>'INS.R'!N21</f>
        <v> </v>
      </c>
      <c r="I28" s="101">
        <v>4</v>
      </c>
      <c r="J28" s="117" t="str">
        <f>('INS.R'!J21)</f>
        <v>TOSCANINI  Chiara</v>
      </c>
      <c r="K28" s="101">
        <f t="shared" si="2"/>
        <v>0</v>
      </c>
      <c r="L28" s="148" t="s">
        <v>11</v>
      </c>
      <c r="M28" s="148" t="s">
        <v>11</v>
      </c>
      <c r="N28" s="148" t="s">
        <v>11</v>
      </c>
      <c r="O28" s="148" t="s">
        <v>11</v>
      </c>
    </row>
    <row r="29" spans="1:15" ht="14.25" customHeight="1">
      <c r="A29" s="244"/>
      <c r="B29" s="155" t="str">
        <f>('INS.R'!I25)</f>
        <v>Squadra "B"</v>
      </c>
      <c r="C29" s="56">
        <f>C28</f>
        <v>0</v>
      </c>
      <c r="D29" s="58">
        <f>D28</f>
        <v>0</v>
      </c>
      <c r="E29" s="143" t="str">
        <f>('INS.R'!C22)</f>
        <v> </v>
      </c>
      <c r="F29" s="144" t="str">
        <f>('INS.R'!M22)</f>
        <v> </v>
      </c>
      <c r="G29" s="101" t="str">
        <f>'INS.R'!K22</f>
        <v>n.i.</v>
      </c>
      <c r="H29" s="203" t="str">
        <f>'INS.R'!N22</f>
        <v> </v>
      </c>
      <c r="I29" s="101">
        <v>5</v>
      </c>
      <c r="J29" s="117" t="str">
        <f>('INS.R'!J22)</f>
        <v> </v>
      </c>
      <c r="K29" s="101">
        <f t="shared" si="2"/>
        <v>0</v>
      </c>
      <c r="L29" s="148" t="s">
        <v>11</v>
      </c>
      <c r="M29" s="148" t="s">
        <v>11</v>
      </c>
      <c r="N29" s="148" t="s">
        <v>11</v>
      </c>
      <c r="O29" s="148" t="s">
        <v>11</v>
      </c>
    </row>
    <row r="30" spans="1:15" ht="14.25" customHeight="1">
      <c r="A30" s="244"/>
      <c r="B30" s="156" t="str">
        <f>('INS.R'!F18)</f>
        <v>Pavia</v>
      </c>
      <c r="C30" s="56">
        <f>C28</f>
        <v>0</v>
      </c>
      <c r="D30" s="58">
        <f>D28</f>
        <v>0</v>
      </c>
      <c r="E30" s="145" t="str">
        <f>('INS.R'!C23)</f>
        <v> </v>
      </c>
      <c r="F30" s="146" t="str">
        <f>('INS.R'!M23)</f>
        <v> </v>
      </c>
      <c r="G30" s="102" t="str">
        <f>'INS.R'!K23</f>
        <v>n.i.</v>
      </c>
      <c r="H30" s="204" t="str">
        <f>'INS.R'!N23</f>
        <v> </v>
      </c>
      <c r="I30" s="102">
        <v>6</v>
      </c>
      <c r="J30" s="118" t="str">
        <f>('INS.R'!J23)</f>
        <v> </v>
      </c>
      <c r="K30" s="102">
        <f t="shared" si="2"/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tr">
        <f>CONCATENATE('INS.R'!G18)&amp;-('INS.R'!H18)</f>
        <v>2-81</v>
      </c>
      <c r="C31" s="22">
        <f>C28</f>
        <v>0</v>
      </c>
      <c r="D31" s="59">
        <f>D28</f>
        <v>0</v>
      </c>
      <c r="E31" s="229"/>
      <c r="F31" s="229"/>
      <c r="G31" s="230"/>
      <c r="H31" s="230"/>
      <c r="I31" s="230"/>
      <c r="J31" s="196">
        <f>COUNTIF(K25:K30,"&gt;0")</f>
        <v>0</v>
      </c>
      <c r="K31" s="231">
        <f>SUM(K25:K30)</f>
        <v>0</v>
      </c>
      <c r="L31" s="232">
        <f>SUM(L25:L30)</f>
        <v>0</v>
      </c>
      <c r="M31" s="232">
        <f>SUM(M25:M30)</f>
        <v>0</v>
      </c>
      <c r="N31" s="232">
        <f>SUM(N25:N30)</f>
        <v>0</v>
      </c>
      <c r="O31" s="232">
        <f>SUM(O25:O30)</f>
        <v>0</v>
      </c>
    </row>
    <row r="32" spans="1:15" ht="14.25" customHeight="1" thickTop="1">
      <c r="A32" s="243">
        <v>4</v>
      </c>
      <c r="B32" s="13"/>
      <c r="C32" s="55">
        <f>C35</f>
        <v>0</v>
      </c>
      <c r="D32" s="57">
        <f>D35</f>
        <v>0</v>
      </c>
      <c r="E32" s="141">
        <f>('INS.R'!C25)</f>
        <v>241550</v>
      </c>
      <c r="F32" s="142">
        <f>('INS.R'!M25)</f>
        <v>35075</v>
      </c>
      <c r="G32" s="100" t="str">
        <f>'INS.R'!K25</f>
        <v>P</v>
      </c>
      <c r="H32" s="202" t="str">
        <f>'INS.R'!N25</f>
        <v> </v>
      </c>
      <c r="I32" s="100">
        <v>1</v>
      </c>
      <c r="J32" s="116" t="str">
        <f>('INS.R'!J25)</f>
        <v>NOVARESI  Sara</v>
      </c>
      <c r="K32" s="100">
        <f aca="true" t="shared" si="3" ref="K32:K37">COUNT(L32,O32,N32,M32)</f>
        <v>0</v>
      </c>
      <c r="L32" s="147" t="s">
        <v>11</v>
      </c>
      <c r="M32" s="147" t="s">
        <v>11</v>
      </c>
      <c r="N32" s="147" t="s">
        <v>11</v>
      </c>
      <c r="O32" s="147" t="s">
        <v>11</v>
      </c>
    </row>
    <row r="33" spans="1:15" ht="14.25" customHeight="1">
      <c r="A33" s="244"/>
      <c r="B33" s="179" t="str">
        <f>('INS.R'!D25)</f>
        <v>A.S.D.</v>
      </c>
      <c r="C33" s="56">
        <f>C35</f>
        <v>0</v>
      </c>
      <c r="D33" s="58">
        <f>D35</f>
        <v>0</v>
      </c>
      <c r="E33" s="143">
        <f>('INS.R'!C26)</f>
        <v>260890</v>
      </c>
      <c r="F33" s="144">
        <f>('INS.R'!M26)</f>
        <v>35280</v>
      </c>
      <c r="G33" s="101" t="str">
        <f>'INS.R'!K26</f>
        <v>P</v>
      </c>
      <c r="H33" s="203" t="str">
        <f>'INS.R'!N26</f>
        <v> </v>
      </c>
      <c r="I33" s="101">
        <v>2</v>
      </c>
      <c r="J33" s="117" t="str">
        <f>('INS.R'!J26)</f>
        <v>ROVEDA  Martina</v>
      </c>
      <c r="K33" s="101">
        <f t="shared" si="3"/>
        <v>0</v>
      </c>
      <c r="L33" s="148" t="s">
        <v>11</v>
      </c>
      <c r="M33" s="148" t="s">
        <v>11</v>
      </c>
      <c r="N33" s="148" t="s">
        <v>11</v>
      </c>
      <c r="O33" s="148" t="s">
        <v>11</v>
      </c>
    </row>
    <row r="34" spans="1:15" ht="14.25" customHeight="1">
      <c r="A34" s="244"/>
      <c r="B34" s="107"/>
      <c r="C34" s="56">
        <f>C35</f>
        <v>0</v>
      </c>
      <c r="D34" s="58">
        <f>D35</f>
        <v>0</v>
      </c>
      <c r="E34" s="143">
        <f>('INS.R'!C27)</f>
        <v>250009</v>
      </c>
      <c r="F34" s="144">
        <f>('INS.R'!M27)</f>
        <v>35266</v>
      </c>
      <c r="G34" s="101" t="str">
        <f>'INS.R'!K27</f>
        <v>P</v>
      </c>
      <c r="H34" s="203" t="str">
        <f>'INS.R'!N27</f>
        <v> </v>
      </c>
      <c r="I34" s="101">
        <v>3</v>
      </c>
      <c r="J34" s="117" t="str">
        <f>('INS.R'!J27)</f>
        <v>ZANALETTI  Martina</v>
      </c>
      <c r="K34" s="101">
        <f t="shared" si="3"/>
        <v>0</v>
      </c>
      <c r="L34" s="148" t="s">
        <v>11</v>
      </c>
      <c r="M34" s="148" t="s">
        <v>11</v>
      </c>
      <c r="N34" s="148" t="s">
        <v>11</v>
      </c>
      <c r="O34" s="148" t="s">
        <v>11</v>
      </c>
    </row>
    <row r="35" spans="1:15" ht="14.25" customHeight="1">
      <c r="A35" s="244"/>
      <c r="B35" s="180" t="str">
        <f>('INS.R'!E25)</f>
        <v>GINNASTICA  PAVESE</v>
      </c>
      <c r="C35" s="66">
        <f>SUM(L38:O38)-MIN(L38:O38)-D35</f>
        <v>0</v>
      </c>
      <c r="D35" s="151">
        <v>0</v>
      </c>
      <c r="E35" s="143">
        <f>('INS.R'!C28)</f>
        <v>241552</v>
      </c>
      <c r="F35" s="144">
        <f>('INS.R'!M28)</f>
        <v>34652</v>
      </c>
      <c r="G35" s="101" t="str">
        <f>'INS.R'!K28</f>
        <v>P</v>
      </c>
      <c r="H35" s="203" t="str">
        <f>'INS.R'!N28</f>
        <v> </v>
      </c>
      <c r="I35" s="101">
        <v>4</v>
      </c>
      <c r="J35" s="117" t="str">
        <f>('INS.R'!J28)</f>
        <v>ZERINO  Caterina</v>
      </c>
      <c r="K35" s="101">
        <f t="shared" si="3"/>
        <v>0</v>
      </c>
      <c r="L35" s="148" t="s">
        <v>11</v>
      </c>
      <c r="M35" s="148" t="s">
        <v>11</v>
      </c>
      <c r="N35" s="148" t="s">
        <v>11</v>
      </c>
      <c r="O35" s="148" t="s">
        <v>11</v>
      </c>
    </row>
    <row r="36" spans="1:15" ht="14.25" customHeight="1">
      <c r="A36" s="244"/>
      <c r="B36" s="155" t="str">
        <f>('INS.R'!I32)</f>
        <v>Squadra "C"</v>
      </c>
      <c r="C36" s="56">
        <f>C35</f>
        <v>0</v>
      </c>
      <c r="D36" s="58">
        <f>D35</f>
        <v>0</v>
      </c>
      <c r="E36" s="143" t="str">
        <f>('INS.R'!C29)</f>
        <v> </v>
      </c>
      <c r="F36" s="144" t="str">
        <f>('INS.R'!M29)</f>
        <v> </v>
      </c>
      <c r="G36" s="101" t="str">
        <f>'INS.R'!K29</f>
        <v>n.i.</v>
      </c>
      <c r="H36" s="203" t="str">
        <f>'INS.R'!N29</f>
        <v> </v>
      </c>
      <c r="I36" s="101">
        <v>5</v>
      </c>
      <c r="J36" s="117" t="str">
        <f>('INS.R'!J29)</f>
        <v> </v>
      </c>
      <c r="K36" s="101">
        <f t="shared" si="3"/>
        <v>0</v>
      </c>
      <c r="L36" s="148" t="s">
        <v>11</v>
      </c>
      <c r="M36" s="148" t="s">
        <v>11</v>
      </c>
      <c r="N36" s="148" t="s">
        <v>11</v>
      </c>
      <c r="O36" s="148" t="s">
        <v>11</v>
      </c>
    </row>
    <row r="37" spans="1:15" ht="14.25" customHeight="1">
      <c r="A37" s="244"/>
      <c r="B37" s="156" t="str">
        <f>('INS.R'!F25)</f>
        <v>Pavia</v>
      </c>
      <c r="C37" s="56">
        <f>C35</f>
        <v>0</v>
      </c>
      <c r="D37" s="58">
        <f>D35</f>
        <v>0</v>
      </c>
      <c r="E37" s="145" t="str">
        <f>('INS.R'!C30)</f>
        <v> </v>
      </c>
      <c r="F37" s="146" t="str">
        <f>('INS.R'!M30)</f>
        <v> </v>
      </c>
      <c r="G37" s="102" t="str">
        <f>'INS.R'!K30</f>
        <v>n.i.</v>
      </c>
      <c r="H37" s="204" t="str">
        <f>'INS.R'!N30</f>
        <v> </v>
      </c>
      <c r="I37" s="102">
        <v>6</v>
      </c>
      <c r="J37" s="118" t="str">
        <f>('INS.R'!J30)</f>
        <v> </v>
      </c>
      <c r="K37" s="102">
        <f t="shared" si="3"/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tr">
        <f>CONCATENATE('INS.R'!G25)&amp;-('INS.R'!H25)</f>
        <v>2-81</v>
      </c>
      <c r="C38" s="22">
        <f>C35</f>
        <v>0</v>
      </c>
      <c r="D38" s="59">
        <f>D35</f>
        <v>0</v>
      </c>
      <c r="E38" s="229"/>
      <c r="F38" s="229"/>
      <c r="G38" s="230"/>
      <c r="H38" s="230"/>
      <c r="I38" s="230"/>
      <c r="J38" s="196">
        <f>COUNTIF(K32:K37,"&gt;0")</f>
        <v>0</v>
      </c>
      <c r="K38" s="231">
        <f>SUM(K32:K37)</f>
        <v>0</v>
      </c>
      <c r="L38" s="232">
        <f>SUM(L32:L37)</f>
        <v>0</v>
      </c>
      <c r="M38" s="232">
        <f>SUM(M32:M37)</f>
        <v>0</v>
      </c>
      <c r="N38" s="232">
        <f>SUM(N32:N37)</f>
        <v>0</v>
      </c>
      <c r="O38" s="232">
        <f>SUM(O32:O37)</f>
        <v>0</v>
      </c>
    </row>
    <row r="39" spans="1:15" ht="14.25" customHeight="1" thickTop="1">
      <c r="A39" s="243">
        <v>5</v>
      </c>
      <c r="B39" s="13"/>
      <c r="C39" s="55">
        <f>C42</f>
        <v>0</v>
      </c>
      <c r="D39" s="57">
        <f>D42</f>
        <v>0</v>
      </c>
      <c r="E39" s="141">
        <f>('INS.R'!C32)</f>
        <v>241548</v>
      </c>
      <c r="F39" s="142">
        <f>('INS.R'!M32)</f>
        <v>34807</v>
      </c>
      <c r="G39" s="100" t="str">
        <f>'INS.R'!K32</f>
        <v>P</v>
      </c>
      <c r="H39" s="202" t="str">
        <f>'INS.R'!N32</f>
        <v> </v>
      </c>
      <c r="I39" s="100">
        <v>1</v>
      </c>
      <c r="J39" s="116" t="str">
        <f>('INS.R'!J32)</f>
        <v>DOVATI  Federica</v>
      </c>
      <c r="K39" s="100">
        <f aca="true" t="shared" si="4" ref="K39:K44">COUNT(L39,O39,N39,M39)</f>
        <v>0</v>
      </c>
      <c r="L39" s="147" t="s">
        <v>11</v>
      </c>
      <c r="M39" s="147" t="s">
        <v>11</v>
      </c>
      <c r="N39" s="147" t="s">
        <v>11</v>
      </c>
      <c r="O39" s="147" t="s">
        <v>11</v>
      </c>
    </row>
    <row r="40" spans="1:15" ht="14.25" customHeight="1">
      <c r="A40" s="244"/>
      <c r="B40" s="179" t="str">
        <f>('INS.R'!D32)</f>
        <v>A.S.D.</v>
      </c>
      <c r="C40" s="56">
        <f>C42</f>
        <v>0</v>
      </c>
      <c r="D40" s="58">
        <f>D42</f>
        <v>0</v>
      </c>
      <c r="E40" s="143">
        <f>('INS.R'!C33)</f>
        <v>256130</v>
      </c>
      <c r="F40" s="144">
        <f>('INS.R'!M33)</f>
        <v>35333</v>
      </c>
      <c r="G40" s="101" t="str">
        <f>'INS.R'!K33</f>
        <v>P</v>
      </c>
      <c r="H40" s="203" t="str">
        <f>'INS.R'!N33</f>
        <v> </v>
      </c>
      <c r="I40" s="101">
        <v>2</v>
      </c>
      <c r="J40" s="117" t="str">
        <f>('INS.R'!J33)</f>
        <v>MANGOLINI  Elisa</v>
      </c>
      <c r="K40" s="101">
        <f t="shared" si="4"/>
        <v>0</v>
      </c>
      <c r="L40" s="148" t="s">
        <v>11</v>
      </c>
      <c r="M40" s="148" t="s">
        <v>11</v>
      </c>
      <c r="N40" s="148" t="s">
        <v>11</v>
      </c>
      <c r="O40" s="148" t="s">
        <v>11</v>
      </c>
    </row>
    <row r="41" spans="1:15" ht="14.25" customHeight="1">
      <c r="A41" s="244"/>
      <c r="B41" s="107"/>
      <c r="C41" s="56">
        <f>C42</f>
        <v>0</v>
      </c>
      <c r="D41" s="58">
        <f>D42</f>
        <v>0</v>
      </c>
      <c r="E41" s="143">
        <f>('INS.R'!C34)</f>
        <v>241551</v>
      </c>
      <c r="F41" s="144">
        <f>('INS.R'!M34)</f>
        <v>35136</v>
      </c>
      <c r="G41" s="101" t="str">
        <f>'INS.R'!K34</f>
        <v>P</v>
      </c>
      <c r="H41" s="203" t="str">
        <f>'INS.R'!N34</f>
        <v> </v>
      </c>
      <c r="I41" s="101">
        <v>3</v>
      </c>
      <c r="J41" s="117" t="str">
        <f>('INS.R'!J34)</f>
        <v>TACCHINARDI  Silvia</v>
      </c>
      <c r="K41" s="101">
        <f t="shared" si="4"/>
        <v>0</v>
      </c>
      <c r="L41" s="148" t="s">
        <v>11</v>
      </c>
      <c r="M41" s="148" t="s">
        <v>11</v>
      </c>
      <c r="N41" s="148" t="s">
        <v>11</v>
      </c>
      <c r="O41" s="148" t="s">
        <v>11</v>
      </c>
    </row>
    <row r="42" spans="1:15" ht="14.25" customHeight="1">
      <c r="A42" s="244"/>
      <c r="B42" s="180" t="str">
        <f>('INS.R'!E32)</f>
        <v>GINNASTICA  PAVESE</v>
      </c>
      <c r="C42" s="66">
        <f>SUM(L45:O45)-MIN(L45:O45)-D42</f>
        <v>0</v>
      </c>
      <c r="D42" s="151">
        <v>0</v>
      </c>
      <c r="E42" s="143" t="str">
        <f>('INS.R'!C35)</f>
        <v> </v>
      </c>
      <c r="F42" s="144" t="str">
        <f>('INS.R'!M35)</f>
        <v> </v>
      </c>
      <c r="G42" s="101" t="str">
        <f>'INS.R'!K35</f>
        <v>n.i.</v>
      </c>
      <c r="H42" s="203" t="str">
        <f>'INS.R'!N35</f>
        <v> </v>
      </c>
      <c r="I42" s="101">
        <v>4</v>
      </c>
      <c r="J42" s="117" t="str">
        <f>('INS.R'!J35)</f>
        <v> </v>
      </c>
      <c r="K42" s="101">
        <f t="shared" si="4"/>
        <v>0</v>
      </c>
      <c r="L42" s="148" t="s">
        <v>11</v>
      </c>
      <c r="M42" s="148" t="s">
        <v>11</v>
      </c>
      <c r="N42" s="148" t="s">
        <v>11</v>
      </c>
      <c r="O42" s="148" t="s">
        <v>11</v>
      </c>
    </row>
    <row r="43" spans="1:15" ht="14.25" customHeight="1">
      <c r="A43" s="244"/>
      <c r="B43" s="155" t="str">
        <f>('INS.R'!I39)</f>
        <v>Squadra "A"</v>
      </c>
      <c r="C43" s="56">
        <f>C42</f>
        <v>0</v>
      </c>
      <c r="D43" s="58">
        <f>D42</f>
        <v>0</v>
      </c>
      <c r="E43" s="143" t="str">
        <f>('INS.R'!C36)</f>
        <v> </v>
      </c>
      <c r="F43" s="144" t="str">
        <f>('INS.R'!M36)</f>
        <v> </v>
      </c>
      <c r="G43" s="101" t="str">
        <f>'INS.R'!K36</f>
        <v>n.i.</v>
      </c>
      <c r="H43" s="203" t="str">
        <f>'INS.R'!N36</f>
        <v> </v>
      </c>
      <c r="I43" s="101">
        <v>5</v>
      </c>
      <c r="J43" s="117" t="str">
        <f>('INS.R'!J36)</f>
        <v> </v>
      </c>
      <c r="K43" s="101">
        <f t="shared" si="4"/>
        <v>0</v>
      </c>
      <c r="L43" s="148" t="s">
        <v>11</v>
      </c>
      <c r="M43" s="148" t="s">
        <v>11</v>
      </c>
      <c r="N43" s="148" t="s">
        <v>11</v>
      </c>
      <c r="O43" s="148" t="s">
        <v>11</v>
      </c>
    </row>
    <row r="44" spans="1:15" ht="14.25" customHeight="1">
      <c r="A44" s="244"/>
      <c r="B44" s="156" t="str">
        <f>('INS.R'!F32)</f>
        <v>Pavia</v>
      </c>
      <c r="C44" s="56">
        <f>C42</f>
        <v>0</v>
      </c>
      <c r="D44" s="58">
        <f>D42</f>
        <v>0</v>
      </c>
      <c r="E44" s="145" t="str">
        <f>('INS.R'!C37)</f>
        <v> </v>
      </c>
      <c r="F44" s="146" t="str">
        <f>('INS.R'!M37)</f>
        <v> </v>
      </c>
      <c r="G44" s="102" t="str">
        <f>'INS.R'!K37</f>
        <v>n.i.</v>
      </c>
      <c r="H44" s="204" t="str">
        <f>'INS.R'!N37</f>
        <v> </v>
      </c>
      <c r="I44" s="102">
        <v>6</v>
      </c>
      <c r="J44" s="118" t="str">
        <f>('INS.R'!J37)</f>
        <v> </v>
      </c>
      <c r="K44" s="102">
        <f t="shared" si="4"/>
        <v>0</v>
      </c>
      <c r="L44" s="149" t="s">
        <v>11</v>
      </c>
      <c r="M44" s="149" t="s">
        <v>11</v>
      </c>
      <c r="N44" s="149" t="s">
        <v>11</v>
      </c>
      <c r="O44" s="149" t="s">
        <v>11</v>
      </c>
    </row>
    <row r="45" spans="1:15" ht="14.25" customHeight="1" thickBot="1">
      <c r="A45" s="245"/>
      <c r="B45" s="157" t="str">
        <f>CONCATENATE('INS.R'!G32)&amp;-('INS.R'!H32)</f>
        <v>2-81</v>
      </c>
      <c r="C45" s="22">
        <f>C42</f>
        <v>0</v>
      </c>
      <c r="D45" s="59">
        <f>D42</f>
        <v>0</v>
      </c>
      <c r="E45" s="229"/>
      <c r="F45" s="229"/>
      <c r="G45" s="230"/>
      <c r="H45" s="230"/>
      <c r="I45" s="230"/>
      <c r="J45" s="196">
        <f>COUNTIF(K39:K44,"&gt;0")</f>
        <v>0</v>
      </c>
      <c r="K45" s="231">
        <f>SUM(K39:K44)</f>
        <v>0</v>
      </c>
      <c r="L45" s="232">
        <f>SUM(L39:L44)</f>
        <v>0</v>
      </c>
      <c r="M45" s="232">
        <f>SUM(M39:M44)</f>
        <v>0</v>
      </c>
      <c r="N45" s="232">
        <f>SUM(N39:N44)</f>
        <v>0</v>
      </c>
      <c r="O45" s="232">
        <f>SUM(O39:O44)</f>
        <v>0</v>
      </c>
    </row>
    <row r="46" spans="1:15" ht="14.25" customHeight="1" thickTop="1">
      <c r="A46" s="243">
        <v>6</v>
      </c>
      <c r="B46" s="13"/>
      <c r="C46" s="55">
        <f>C49</f>
        <v>0</v>
      </c>
      <c r="D46" s="57">
        <f>D49</f>
        <v>0</v>
      </c>
      <c r="E46" s="141">
        <f>('INS.R'!C39)</f>
        <v>168766</v>
      </c>
      <c r="F46" s="142">
        <f>('INS.R'!M39)</f>
        <v>36092</v>
      </c>
      <c r="G46" s="100" t="str">
        <f>'INS.R'!K39</f>
        <v>P</v>
      </c>
      <c r="H46" s="202" t="str">
        <f>'INS.R'!N39</f>
        <v> </v>
      </c>
      <c r="I46" s="100">
        <v>1</v>
      </c>
      <c r="J46" s="116" t="str">
        <f>('INS.R'!J39)</f>
        <v>ANCAROLA  Francesca</v>
      </c>
      <c r="K46" s="100">
        <f aca="true" t="shared" si="5" ref="K46:K51">COUNT(L46,O46,N46,M46)</f>
        <v>0</v>
      </c>
      <c r="L46" s="147" t="s">
        <v>11</v>
      </c>
      <c r="M46" s="147" t="s">
        <v>11</v>
      </c>
      <c r="N46" s="147" t="s">
        <v>11</v>
      </c>
      <c r="O46" s="147" t="s">
        <v>11</v>
      </c>
    </row>
    <row r="47" spans="1:15" ht="14.25" customHeight="1">
      <c r="A47" s="244"/>
      <c r="B47" s="179" t="str">
        <f>('INS.R'!D39)</f>
        <v>A.S.D.</v>
      </c>
      <c r="C47" s="56">
        <f>C49</f>
        <v>0</v>
      </c>
      <c r="D47" s="58">
        <f>D49</f>
        <v>0</v>
      </c>
      <c r="E47" s="143">
        <f>('INS.R'!C40)</f>
        <v>127842</v>
      </c>
      <c r="F47" s="144">
        <f>('INS.R'!M40)</f>
        <v>35730</v>
      </c>
      <c r="G47" s="101" t="str">
        <f>'INS.R'!K40</f>
        <v>P</v>
      </c>
      <c r="H47" s="203" t="str">
        <f>'INS.R'!N40</f>
        <v> </v>
      </c>
      <c r="I47" s="101">
        <v>2</v>
      </c>
      <c r="J47" s="117" t="str">
        <f>('INS.R'!J40)</f>
        <v>BIANCHI  Francesca</v>
      </c>
      <c r="K47" s="101">
        <f t="shared" si="5"/>
        <v>0</v>
      </c>
      <c r="L47" s="148" t="s">
        <v>11</v>
      </c>
      <c r="M47" s="148" t="s">
        <v>11</v>
      </c>
      <c r="N47" s="148" t="s">
        <v>11</v>
      </c>
      <c r="O47" s="148" t="s">
        <v>11</v>
      </c>
    </row>
    <row r="48" spans="1:15" ht="14.25" customHeight="1">
      <c r="A48" s="244"/>
      <c r="B48" s="107"/>
      <c r="C48" s="56">
        <f>C49</f>
        <v>0</v>
      </c>
      <c r="D48" s="58">
        <f>D49</f>
        <v>0</v>
      </c>
      <c r="E48" s="143">
        <f>('INS.R'!C41)</f>
        <v>168720</v>
      </c>
      <c r="F48" s="144">
        <f>('INS.R'!M41)</f>
        <v>35803</v>
      </c>
      <c r="G48" s="101" t="str">
        <f>'INS.R'!K41</f>
        <v>P</v>
      </c>
      <c r="H48" s="203" t="str">
        <f>'INS.R'!N41</f>
        <v> </v>
      </c>
      <c r="I48" s="101">
        <v>3</v>
      </c>
      <c r="J48" s="117" t="str">
        <f>('INS.R'!J41)</f>
        <v>SCHIRILLO  Gaia</v>
      </c>
      <c r="K48" s="101">
        <f t="shared" si="5"/>
        <v>0</v>
      </c>
      <c r="L48" s="148" t="s">
        <v>11</v>
      </c>
      <c r="M48" s="148" t="s">
        <v>11</v>
      </c>
      <c r="N48" s="148" t="s">
        <v>11</v>
      </c>
      <c r="O48" s="148" t="s">
        <v>11</v>
      </c>
    </row>
    <row r="49" spans="1:15" ht="14.25" customHeight="1">
      <c r="A49" s="244"/>
      <c r="B49" s="180" t="str">
        <f>('INS.R'!E39)</f>
        <v>GIOVENTU'  OLIMPICA</v>
      </c>
      <c r="C49" s="66">
        <f>SUM(L52:O52)-MIN(L52:O52)-D49</f>
        <v>0</v>
      </c>
      <c r="D49" s="151">
        <v>0</v>
      </c>
      <c r="E49" s="143" t="str">
        <f>('INS.R'!C42)</f>
        <v> </v>
      </c>
      <c r="F49" s="144" t="str">
        <f>('INS.R'!M42)</f>
        <v> </v>
      </c>
      <c r="G49" s="101" t="str">
        <f>'INS.R'!K42</f>
        <v>n.i.</v>
      </c>
      <c r="H49" s="203" t="str">
        <f>'INS.R'!N42</f>
        <v> </v>
      </c>
      <c r="I49" s="101">
        <v>4</v>
      </c>
      <c r="J49" s="117" t="str">
        <f>('INS.R'!J42)</f>
        <v> </v>
      </c>
      <c r="K49" s="101">
        <f t="shared" si="5"/>
        <v>0</v>
      </c>
      <c r="L49" s="148" t="s">
        <v>11</v>
      </c>
      <c r="M49" s="148" t="s">
        <v>11</v>
      </c>
      <c r="N49" s="148" t="s">
        <v>11</v>
      </c>
      <c r="O49" s="148" t="s">
        <v>11</v>
      </c>
    </row>
    <row r="50" spans="1:15" ht="14.25" customHeight="1">
      <c r="A50" s="244"/>
      <c r="B50" s="155" t="str">
        <f>('INS.R'!I46)</f>
        <v>Squadra "B"</v>
      </c>
      <c r="C50" s="56">
        <f>C49</f>
        <v>0</v>
      </c>
      <c r="D50" s="58">
        <f>D49</f>
        <v>0</v>
      </c>
      <c r="E50" s="143" t="str">
        <f>('INS.R'!C43)</f>
        <v> </v>
      </c>
      <c r="F50" s="144" t="str">
        <f>('INS.R'!M43)</f>
        <v> </v>
      </c>
      <c r="G50" s="101" t="str">
        <f>'INS.R'!K43</f>
        <v>n.i.</v>
      </c>
      <c r="H50" s="203" t="str">
        <f>'INS.R'!N43</f>
        <v> </v>
      </c>
      <c r="I50" s="101">
        <v>5</v>
      </c>
      <c r="J50" s="117" t="str">
        <f>('INS.R'!J43)</f>
        <v> </v>
      </c>
      <c r="K50" s="101">
        <f t="shared" si="5"/>
        <v>0</v>
      </c>
      <c r="L50" s="148" t="s">
        <v>11</v>
      </c>
      <c r="M50" s="148" t="s">
        <v>11</v>
      </c>
      <c r="N50" s="148" t="s">
        <v>11</v>
      </c>
      <c r="O50" s="148" t="s">
        <v>11</v>
      </c>
    </row>
    <row r="51" spans="1:15" ht="14.25" customHeight="1">
      <c r="A51" s="244"/>
      <c r="B51" s="156" t="str">
        <f>('INS.R'!F39)</f>
        <v>Vigevano  (PV)</v>
      </c>
      <c r="C51" s="56">
        <f>C49</f>
        <v>0</v>
      </c>
      <c r="D51" s="58">
        <f>D49</f>
        <v>0</v>
      </c>
      <c r="E51" s="145" t="str">
        <f>('INS.R'!C44)</f>
        <v> </v>
      </c>
      <c r="F51" s="146" t="str">
        <f>('INS.R'!M44)</f>
        <v> </v>
      </c>
      <c r="G51" s="102" t="str">
        <f>'INS.R'!K44</f>
        <v>n.i.</v>
      </c>
      <c r="H51" s="204" t="str">
        <f>'INS.R'!N44</f>
        <v> </v>
      </c>
      <c r="I51" s="102">
        <v>6</v>
      </c>
      <c r="J51" s="118" t="str">
        <f>('INS.R'!J44)</f>
        <v> </v>
      </c>
      <c r="K51" s="102">
        <f t="shared" si="5"/>
        <v>0</v>
      </c>
      <c r="L51" s="149" t="s">
        <v>11</v>
      </c>
      <c r="M51" s="149" t="s">
        <v>11</v>
      </c>
      <c r="N51" s="149" t="s">
        <v>11</v>
      </c>
      <c r="O51" s="149" t="s">
        <v>11</v>
      </c>
    </row>
    <row r="52" spans="1:15" ht="14.25" customHeight="1" thickBot="1">
      <c r="A52" s="245"/>
      <c r="B52" s="157" t="str">
        <f>CONCATENATE('INS.R'!G39)&amp;-('INS.R'!H39)</f>
        <v>2-423</v>
      </c>
      <c r="C52" s="22">
        <f>C49</f>
        <v>0</v>
      </c>
      <c r="D52" s="59">
        <f>D49</f>
        <v>0</v>
      </c>
      <c r="E52" s="229"/>
      <c r="F52" s="229"/>
      <c r="G52" s="230"/>
      <c r="H52" s="230"/>
      <c r="I52" s="230"/>
      <c r="J52" s="196">
        <f>COUNTIF(K46:K51,"&gt;0")</f>
        <v>0</v>
      </c>
      <c r="K52" s="231">
        <f>SUM(K46:K51)</f>
        <v>0</v>
      </c>
      <c r="L52" s="232">
        <f>SUM(L46:L51)</f>
        <v>0</v>
      </c>
      <c r="M52" s="232">
        <f>SUM(M46:M51)</f>
        <v>0</v>
      </c>
      <c r="N52" s="232">
        <f>SUM(N46:N51)</f>
        <v>0</v>
      </c>
      <c r="O52" s="232">
        <f>SUM(O46:O51)</f>
        <v>0</v>
      </c>
    </row>
    <row r="53" spans="1:15" ht="14.25" customHeight="1" thickTop="1">
      <c r="A53" s="243">
        <v>7</v>
      </c>
      <c r="B53" s="13"/>
      <c r="C53" s="55">
        <f>C56</f>
        <v>0</v>
      </c>
      <c r="D53" s="57">
        <f>D56</f>
        <v>0</v>
      </c>
      <c r="E53" s="141">
        <f>('INS.R'!C46)</f>
        <v>208101</v>
      </c>
      <c r="F53" s="142">
        <f>('INS.R'!M46)</f>
        <v>36389</v>
      </c>
      <c r="G53" s="100" t="str">
        <f>'INS.R'!K46</f>
        <v>P</v>
      </c>
      <c r="H53" s="202" t="str">
        <f>'INS.R'!N46</f>
        <v> </v>
      </c>
      <c r="I53" s="100">
        <v>1</v>
      </c>
      <c r="J53" s="116" t="str">
        <f>('INS.R'!J46)</f>
        <v>BONECCHI  Alice</v>
      </c>
      <c r="K53" s="100">
        <f aca="true" t="shared" si="6" ref="K53:K58">COUNT(L53,O53,N53,M53)</f>
        <v>0</v>
      </c>
      <c r="L53" s="147" t="s">
        <v>11</v>
      </c>
      <c r="M53" s="147" t="s">
        <v>11</v>
      </c>
      <c r="N53" s="147" t="s">
        <v>11</v>
      </c>
      <c r="O53" s="147" t="s">
        <v>11</v>
      </c>
    </row>
    <row r="54" spans="1:15" ht="14.25" customHeight="1">
      <c r="A54" s="244"/>
      <c r="B54" s="179" t="str">
        <f>('INS.R'!D46)</f>
        <v>A.S.D.</v>
      </c>
      <c r="C54" s="56">
        <f>C56</f>
        <v>0</v>
      </c>
      <c r="D54" s="58">
        <f>D56</f>
        <v>0</v>
      </c>
      <c r="E54" s="143">
        <f>('INS.R'!C47)</f>
        <v>197575</v>
      </c>
      <c r="F54" s="144">
        <f>('INS.R'!M47)</f>
        <v>35851</v>
      </c>
      <c r="G54" s="101" t="str">
        <f>'INS.R'!K47</f>
        <v>P</v>
      </c>
      <c r="H54" s="203" t="str">
        <f>'INS.R'!N47</f>
        <v> </v>
      </c>
      <c r="I54" s="101">
        <v>2</v>
      </c>
      <c r="J54" s="117" t="str">
        <f>('INS.R'!J47)</f>
        <v>GRAZIANO  Sara</v>
      </c>
      <c r="K54" s="101">
        <f t="shared" si="6"/>
        <v>0</v>
      </c>
      <c r="L54" s="148" t="s">
        <v>11</v>
      </c>
      <c r="M54" s="148" t="s">
        <v>11</v>
      </c>
      <c r="N54" s="148" t="s">
        <v>11</v>
      </c>
      <c r="O54" s="148" t="s">
        <v>11</v>
      </c>
    </row>
    <row r="55" spans="1:15" ht="14.25" customHeight="1">
      <c r="A55" s="244"/>
      <c r="B55" s="107"/>
      <c r="C55" s="56">
        <f>C56</f>
        <v>0</v>
      </c>
      <c r="D55" s="58">
        <f>D56</f>
        <v>0</v>
      </c>
      <c r="E55" s="143">
        <f>('INS.R'!C48)</f>
        <v>208108</v>
      </c>
      <c r="F55" s="144">
        <f>('INS.R'!M48)</f>
        <v>36374</v>
      </c>
      <c r="G55" s="101" t="str">
        <f>'INS.R'!K48</f>
        <v>P</v>
      </c>
      <c r="H55" s="203" t="str">
        <f>'INS.R'!N48</f>
        <v> </v>
      </c>
      <c r="I55" s="101">
        <v>3</v>
      </c>
      <c r="J55" s="117" t="str">
        <f>('INS.R'!J48)</f>
        <v>PEROTTI  Matilde</v>
      </c>
      <c r="K55" s="101">
        <f t="shared" si="6"/>
        <v>0</v>
      </c>
      <c r="L55" s="148" t="s">
        <v>11</v>
      </c>
      <c r="M55" s="148" t="s">
        <v>11</v>
      </c>
      <c r="N55" s="148" t="s">
        <v>11</v>
      </c>
      <c r="O55" s="148" t="s">
        <v>11</v>
      </c>
    </row>
    <row r="56" spans="1:15" ht="14.25" customHeight="1">
      <c r="A56" s="244"/>
      <c r="B56" s="180" t="str">
        <f>('INS.R'!E46)</f>
        <v>GIOVENTU'  OLIMPICA</v>
      </c>
      <c r="C56" s="66">
        <f>SUM(L59:O59)-MIN(L59:O59)-D56</f>
        <v>0</v>
      </c>
      <c r="D56" s="151">
        <v>0</v>
      </c>
      <c r="E56" s="143" t="str">
        <f>('INS.R'!C49)</f>
        <v> </v>
      </c>
      <c r="F56" s="144" t="str">
        <f>('INS.R'!M49)</f>
        <v> </v>
      </c>
      <c r="G56" s="101" t="str">
        <f>'INS.R'!K49</f>
        <v>n.i.</v>
      </c>
      <c r="H56" s="203" t="str">
        <f>'INS.R'!N49</f>
        <v> </v>
      </c>
      <c r="I56" s="101">
        <v>4</v>
      </c>
      <c r="J56" s="117" t="str">
        <f>('INS.R'!J49)</f>
        <v> </v>
      </c>
      <c r="K56" s="101">
        <f t="shared" si="6"/>
        <v>0</v>
      </c>
      <c r="L56" s="148" t="s">
        <v>11</v>
      </c>
      <c r="M56" s="148" t="s">
        <v>11</v>
      </c>
      <c r="N56" s="148" t="s">
        <v>11</v>
      </c>
      <c r="O56" s="148" t="s">
        <v>11</v>
      </c>
    </row>
    <row r="57" spans="1:15" ht="14.25" customHeight="1">
      <c r="A57" s="244"/>
      <c r="B57" s="155" t="str">
        <f>('INS.R'!I53)</f>
        <v>Squadra "A"</v>
      </c>
      <c r="C57" s="56">
        <f>C56</f>
        <v>0</v>
      </c>
      <c r="D57" s="58">
        <f>D56</f>
        <v>0</v>
      </c>
      <c r="E57" s="143" t="str">
        <f>('INS.R'!C50)</f>
        <v> </v>
      </c>
      <c r="F57" s="144" t="str">
        <f>('INS.R'!M50)</f>
        <v> </v>
      </c>
      <c r="G57" s="101" t="str">
        <f>'INS.R'!K50</f>
        <v>n.i.</v>
      </c>
      <c r="H57" s="203" t="str">
        <f>'INS.R'!N50</f>
        <v> </v>
      </c>
      <c r="I57" s="101">
        <v>5</v>
      </c>
      <c r="J57" s="117" t="str">
        <f>('INS.R'!J50)</f>
        <v> </v>
      </c>
      <c r="K57" s="101">
        <f t="shared" si="6"/>
        <v>0</v>
      </c>
      <c r="L57" s="148" t="s">
        <v>11</v>
      </c>
      <c r="M57" s="148" t="s">
        <v>11</v>
      </c>
      <c r="N57" s="148" t="s">
        <v>11</v>
      </c>
      <c r="O57" s="148" t="s">
        <v>11</v>
      </c>
    </row>
    <row r="58" spans="1:15" ht="14.25" customHeight="1">
      <c r="A58" s="244"/>
      <c r="B58" s="156" t="str">
        <f>('INS.R'!F46)</f>
        <v>Vigevano  (PV)</v>
      </c>
      <c r="C58" s="56">
        <f>C56</f>
        <v>0</v>
      </c>
      <c r="D58" s="58">
        <f>D56</f>
        <v>0</v>
      </c>
      <c r="E58" s="145" t="str">
        <f>('INS.R'!C51)</f>
        <v> </v>
      </c>
      <c r="F58" s="146" t="str">
        <f>('INS.R'!M51)</f>
        <v>  </v>
      </c>
      <c r="G58" s="102" t="str">
        <f>'INS.R'!K51</f>
        <v>n.i.</v>
      </c>
      <c r="H58" s="204" t="str">
        <f>'INS.R'!N51</f>
        <v> </v>
      </c>
      <c r="I58" s="102">
        <v>6</v>
      </c>
      <c r="J58" s="118" t="str">
        <f>('INS.R'!J51)</f>
        <v> </v>
      </c>
      <c r="K58" s="102">
        <f t="shared" si="6"/>
        <v>0</v>
      </c>
      <c r="L58" s="149" t="s">
        <v>11</v>
      </c>
      <c r="M58" s="149" t="s">
        <v>11</v>
      </c>
      <c r="N58" s="149" t="s">
        <v>11</v>
      </c>
      <c r="O58" s="149" t="s">
        <v>11</v>
      </c>
    </row>
    <row r="59" spans="1:15" ht="14.25" customHeight="1" thickBot="1">
      <c r="A59" s="245"/>
      <c r="B59" s="157" t="str">
        <f>CONCATENATE('INS.R'!G46)&amp;-('INS.R'!H46)</f>
        <v>2-423</v>
      </c>
      <c r="C59" s="22">
        <f>C56</f>
        <v>0</v>
      </c>
      <c r="D59" s="59">
        <f>D56</f>
        <v>0</v>
      </c>
      <c r="E59" s="229"/>
      <c r="F59" s="229"/>
      <c r="G59" s="230"/>
      <c r="H59" s="230"/>
      <c r="I59" s="230"/>
      <c r="J59" s="196">
        <f>COUNTIF(K53:K58,"&gt;0")</f>
        <v>0</v>
      </c>
      <c r="K59" s="231">
        <f>SUM(K53:K58)</f>
        <v>0</v>
      </c>
      <c r="L59" s="232">
        <f>SUM(L53:L58)</f>
        <v>0</v>
      </c>
      <c r="M59" s="232">
        <f>SUM(M53:M58)</f>
        <v>0</v>
      </c>
      <c r="N59" s="232">
        <f>SUM(N53:N58)</f>
        <v>0</v>
      </c>
      <c r="O59" s="232">
        <f>SUM(O53:O58)</f>
        <v>0</v>
      </c>
    </row>
    <row r="60" spans="1:15" ht="14.25" customHeight="1" thickTop="1">
      <c r="A60" s="243">
        <v>8</v>
      </c>
      <c r="B60" s="13"/>
      <c r="C60" s="55">
        <f>C63</f>
        <v>0</v>
      </c>
      <c r="D60" s="57">
        <f>D63</f>
        <v>0</v>
      </c>
      <c r="E60" s="141">
        <f>('INS.R'!C53)</f>
        <v>127858</v>
      </c>
      <c r="F60" s="142">
        <f>('INS.R'!M53)</f>
        <v>35137</v>
      </c>
      <c r="G60" s="100" t="str">
        <f>'INS.R'!K53</f>
        <v>P</v>
      </c>
      <c r="H60" s="202" t="str">
        <f>'INS.R'!N53</f>
        <v> </v>
      </c>
      <c r="I60" s="100">
        <v>1</v>
      </c>
      <c r="J60" s="116" t="str">
        <f>('INS.R'!J53)</f>
        <v>BIANCHI  Letizia</v>
      </c>
      <c r="K60" s="100">
        <f aca="true" t="shared" si="7" ref="K60:K65">COUNT(L60,O60,N60,M60)</f>
        <v>0</v>
      </c>
      <c r="L60" s="147" t="s">
        <v>11</v>
      </c>
      <c r="M60" s="147" t="s">
        <v>11</v>
      </c>
      <c r="N60" s="147" t="s">
        <v>11</v>
      </c>
      <c r="O60" s="147" t="s">
        <v>11</v>
      </c>
    </row>
    <row r="61" spans="1:15" ht="14.25" customHeight="1">
      <c r="A61" s="244"/>
      <c r="B61" s="179" t="str">
        <f>('INS.R'!D53)</f>
        <v>A.S.D.</v>
      </c>
      <c r="C61" s="56">
        <f>C63</f>
        <v>0</v>
      </c>
      <c r="D61" s="58">
        <f>D63</f>
        <v>0</v>
      </c>
      <c r="E61" s="143">
        <f>('INS.R'!C54)</f>
        <v>127795</v>
      </c>
      <c r="F61" s="144">
        <f>('INS.R'!M54)</f>
        <v>35061</v>
      </c>
      <c r="G61" s="101" t="str">
        <f>'INS.R'!K54</f>
        <v>P</v>
      </c>
      <c r="H61" s="203" t="str">
        <f>'INS.R'!N54</f>
        <v> </v>
      </c>
      <c r="I61" s="101">
        <v>2</v>
      </c>
      <c r="J61" s="117" t="str">
        <f>('INS.R'!J54)</f>
        <v>CAMERA  Simona</v>
      </c>
      <c r="K61" s="101">
        <f t="shared" si="7"/>
        <v>0</v>
      </c>
      <c r="L61" s="148" t="s">
        <v>11</v>
      </c>
      <c r="M61" s="148" t="s">
        <v>11</v>
      </c>
      <c r="N61" s="148" t="s">
        <v>11</v>
      </c>
      <c r="O61" s="148" t="s">
        <v>11</v>
      </c>
    </row>
    <row r="62" spans="1:15" ht="14.25" customHeight="1">
      <c r="A62" s="244"/>
      <c r="B62" s="107"/>
      <c r="C62" s="56">
        <f>C63</f>
        <v>0</v>
      </c>
      <c r="D62" s="58">
        <f>D63</f>
        <v>0</v>
      </c>
      <c r="E62" s="143">
        <f>('INS.R'!C55)</f>
        <v>168684</v>
      </c>
      <c r="F62" s="144">
        <f>('INS.R'!M55)</f>
        <v>34728</v>
      </c>
      <c r="G62" s="101" t="str">
        <f>'INS.R'!K55</f>
        <v>P</v>
      </c>
      <c r="H62" s="203" t="str">
        <f>'INS.R'!N55</f>
        <v> </v>
      </c>
      <c r="I62" s="101">
        <v>3</v>
      </c>
      <c r="J62" s="117" t="str">
        <f>('INS.R'!J55)</f>
        <v>LENZO  Alice</v>
      </c>
      <c r="K62" s="101">
        <f t="shared" si="7"/>
        <v>0</v>
      </c>
      <c r="L62" s="148" t="s">
        <v>11</v>
      </c>
      <c r="M62" s="148" t="s">
        <v>11</v>
      </c>
      <c r="N62" s="148" t="s">
        <v>11</v>
      </c>
      <c r="O62" s="148" t="s">
        <v>11</v>
      </c>
    </row>
    <row r="63" spans="1:15" ht="14.25" customHeight="1">
      <c r="A63" s="244"/>
      <c r="B63" s="180" t="str">
        <f>('INS.R'!E53)</f>
        <v>GIOVENTU'  OLIMPICA</v>
      </c>
      <c r="C63" s="66">
        <f>SUM(L66:O66)-MIN(L66:O66)-D63</f>
        <v>0</v>
      </c>
      <c r="D63" s="151">
        <v>0</v>
      </c>
      <c r="E63" s="143" t="str">
        <f>('INS.R'!C56)</f>
        <v> </v>
      </c>
      <c r="F63" s="144" t="str">
        <f>('INS.R'!M56)</f>
        <v> </v>
      </c>
      <c r="G63" s="101" t="str">
        <f>'INS.R'!K56</f>
        <v>n.i.</v>
      </c>
      <c r="H63" s="203" t="str">
        <f>'INS.R'!N56</f>
        <v> </v>
      </c>
      <c r="I63" s="101">
        <v>4</v>
      </c>
      <c r="J63" s="117" t="str">
        <f>('INS.R'!J56)</f>
        <v> </v>
      </c>
      <c r="K63" s="101">
        <f t="shared" si="7"/>
        <v>0</v>
      </c>
      <c r="L63" s="148" t="s">
        <v>11</v>
      </c>
      <c r="M63" s="148" t="s">
        <v>11</v>
      </c>
      <c r="N63" s="148" t="s">
        <v>11</v>
      </c>
      <c r="O63" s="148" t="s">
        <v>11</v>
      </c>
    </row>
    <row r="64" spans="1:15" ht="14.25" customHeight="1">
      <c r="A64" s="244"/>
      <c r="B64" s="155" t="str">
        <f>('INS.R'!I60)</f>
        <v>Squadra "B"</v>
      </c>
      <c r="C64" s="56">
        <f>C63</f>
        <v>0</v>
      </c>
      <c r="D64" s="58">
        <f>D63</f>
        <v>0</v>
      </c>
      <c r="E64" s="143" t="str">
        <f>('INS.R'!C57)</f>
        <v> </v>
      </c>
      <c r="F64" s="144" t="str">
        <f>('INS.R'!M57)</f>
        <v> </v>
      </c>
      <c r="G64" s="101" t="str">
        <f>'INS.R'!K57</f>
        <v>n.i.</v>
      </c>
      <c r="H64" s="203" t="str">
        <f>'INS.R'!N57</f>
        <v> </v>
      </c>
      <c r="I64" s="101">
        <v>5</v>
      </c>
      <c r="J64" s="117" t="str">
        <f>('INS.R'!J57)</f>
        <v> </v>
      </c>
      <c r="K64" s="101">
        <f t="shared" si="7"/>
        <v>0</v>
      </c>
      <c r="L64" s="148" t="s">
        <v>11</v>
      </c>
      <c r="M64" s="148" t="s">
        <v>11</v>
      </c>
      <c r="N64" s="148" t="s">
        <v>11</v>
      </c>
      <c r="O64" s="148" t="s">
        <v>11</v>
      </c>
    </row>
    <row r="65" spans="1:15" ht="14.25" customHeight="1">
      <c r="A65" s="244"/>
      <c r="B65" s="156" t="str">
        <f>('INS.R'!F53)</f>
        <v>Vigevano  (PV)</v>
      </c>
      <c r="C65" s="56">
        <f>C63</f>
        <v>0</v>
      </c>
      <c r="D65" s="58">
        <f>D63</f>
        <v>0</v>
      </c>
      <c r="E65" s="145" t="str">
        <f>('INS.R'!C58)</f>
        <v> </v>
      </c>
      <c r="F65" s="146" t="str">
        <f>('INS.R'!M58)</f>
        <v> </v>
      </c>
      <c r="G65" s="102" t="str">
        <f>'INS.R'!K58</f>
        <v>n.i.</v>
      </c>
      <c r="H65" s="204" t="str">
        <f>'INS.R'!N58</f>
        <v> </v>
      </c>
      <c r="I65" s="102">
        <v>6</v>
      </c>
      <c r="J65" s="118" t="str">
        <f>('INS.R'!J58)</f>
        <v> </v>
      </c>
      <c r="K65" s="102">
        <f t="shared" si="7"/>
        <v>0</v>
      </c>
      <c r="L65" s="149" t="s">
        <v>11</v>
      </c>
      <c r="M65" s="149" t="s">
        <v>11</v>
      </c>
      <c r="N65" s="149" t="s">
        <v>11</v>
      </c>
      <c r="O65" s="149" t="s">
        <v>11</v>
      </c>
    </row>
    <row r="66" spans="1:15" ht="14.25" customHeight="1" thickBot="1">
      <c r="A66" s="245"/>
      <c r="B66" s="157" t="str">
        <f>CONCATENATE('INS.R'!G53)&amp;-('INS.R'!H53)</f>
        <v>2-423</v>
      </c>
      <c r="C66" s="22">
        <f>C63</f>
        <v>0</v>
      </c>
      <c r="D66" s="59">
        <f>D63</f>
        <v>0</v>
      </c>
      <c r="E66" s="229"/>
      <c r="F66" s="229"/>
      <c r="G66" s="230"/>
      <c r="H66" s="230"/>
      <c r="I66" s="230"/>
      <c r="J66" s="196">
        <f>COUNTIF(K60:K65,"&gt;0")</f>
        <v>0</v>
      </c>
      <c r="K66" s="231">
        <f>SUM(K60:K65)</f>
        <v>0</v>
      </c>
      <c r="L66" s="232">
        <f>SUM(L60:L65)</f>
        <v>0</v>
      </c>
      <c r="M66" s="232">
        <f>SUM(M60:M65)</f>
        <v>0</v>
      </c>
      <c r="N66" s="232">
        <f>SUM(N60:N65)</f>
        <v>0</v>
      </c>
      <c r="O66" s="232">
        <f>SUM(O60:O65)</f>
        <v>0</v>
      </c>
    </row>
    <row r="67" spans="1:15" ht="14.25" customHeight="1" thickTop="1">
      <c r="A67" s="243">
        <v>9</v>
      </c>
      <c r="B67" s="13"/>
      <c r="C67" s="55">
        <f>C70</f>
        <v>0</v>
      </c>
      <c r="D67" s="57">
        <f>D70</f>
        <v>0</v>
      </c>
      <c r="E67" s="141">
        <f>('INS.R'!C60)</f>
        <v>260093</v>
      </c>
      <c r="F67" s="142">
        <f>('INS.R'!M60)</f>
        <v>35110</v>
      </c>
      <c r="G67" s="100" t="str">
        <f>'INS.R'!K60</f>
        <v>P</v>
      </c>
      <c r="H67" s="202" t="str">
        <f>'INS.R'!N60</f>
        <v> </v>
      </c>
      <c r="I67" s="100">
        <v>1</v>
      </c>
      <c r="J67" s="116" t="str">
        <f>('INS.R'!J60)</f>
        <v>CONTI  Giada</v>
      </c>
      <c r="K67" s="100">
        <f aca="true" t="shared" si="8" ref="K67:K72">COUNT(L67,O67,N67,M67)</f>
        <v>0</v>
      </c>
      <c r="L67" s="147" t="s">
        <v>11</v>
      </c>
      <c r="M67" s="147" t="s">
        <v>11</v>
      </c>
      <c r="N67" s="147" t="s">
        <v>11</v>
      </c>
      <c r="O67" s="147" t="s">
        <v>11</v>
      </c>
    </row>
    <row r="68" spans="1:15" ht="14.25" customHeight="1">
      <c r="A68" s="244"/>
      <c r="B68" s="179" t="str">
        <f>('INS.R'!D60)</f>
        <v>A.S.D.</v>
      </c>
      <c r="C68" s="56">
        <f>C70</f>
        <v>0</v>
      </c>
      <c r="D68" s="58">
        <f>D70</f>
        <v>0</v>
      </c>
      <c r="E68" s="143">
        <f>('INS.R'!C61)</f>
        <v>208067</v>
      </c>
      <c r="F68" s="144">
        <f>('INS.R'!M61)</f>
        <v>34603</v>
      </c>
      <c r="G68" s="101" t="str">
        <f>'INS.R'!K61</f>
        <v>P</v>
      </c>
      <c r="H68" s="203" t="str">
        <f>'INS.R'!N61</f>
        <v> </v>
      </c>
      <c r="I68" s="101">
        <v>2</v>
      </c>
      <c r="J68" s="117" t="str">
        <f>('INS.R'!J61)</f>
        <v>INTERLANDI  Ariela</v>
      </c>
      <c r="K68" s="101">
        <f t="shared" si="8"/>
        <v>0</v>
      </c>
      <c r="L68" s="148" t="s">
        <v>11</v>
      </c>
      <c r="M68" s="148" t="s">
        <v>11</v>
      </c>
      <c r="N68" s="148" t="s">
        <v>11</v>
      </c>
      <c r="O68" s="148" t="s">
        <v>11</v>
      </c>
    </row>
    <row r="69" spans="1:15" ht="14.25" customHeight="1">
      <c r="A69" s="244"/>
      <c r="B69" s="107"/>
      <c r="C69" s="56">
        <f>C70</f>
        <v>0</v>
      </c>
      <c r="D69" s="58">
        <f>D70</f>
        <v>0</v>
      </c>
      <c r="E69" s="143">
        <f>('INS.R'!C62)</f>
        <v>208068</v>
      </c>
      <c r="F69" s="144">
        <f>('INS.R'!M62)</f>
        <v>35010</v>
      </c>
      <c r="G69" s="101" t="str">
        <f>'INS.R'!K62</f>
        <v>P</v>
      </c>
      <c r="H69" s="203" t="str">
        <f>'INS.R'!N62</f>
        <v> </v>
      </c>
      <c r="I69" s="101">
        <v>3</v>
      </c>
      <c r="J69" s="117" t="str">
        <f>('INS.R'!J62)</f>
        <v>MACCAGNOLA  Giulia</v>
      </c>
      <c r="K69" s="101">
        <f t="shared" si="8"/>
        <v>0</v>
      </c>
      <c r="L69" s="148" t="s">
        <v>11</v>
      </c>
      <c r="M69" s="148" t="s">
        <v>11</v>
      </c>
      <c r="N69" s="148" t="s">
        <v>11</v>
      </c>
      <c r="O69" s="148" t="s">
        <v>11</v>
      </c>
    </row>
    <row r="70" spans="1:15" ht="14.25" customHeight="1">
      <c r="A70" s="244"/>
      <c r="B70" s="180" t="str">
        <f>('INS.R'!E60)</f>
        <v>GIOVENTU'  OLIMPICA</v>
      </c>
      <c r="C70" s="66">
        <f>SUM(L73:O73)-MIN(L73:O73)-D70</f>
        <v>0</v>
      </c>
      <c r="D70" s="151">
        <v>0</v>
      </c>
      <c r="E70" s="143" t="str">
        <f>('INS.R'!C63)</f>
        <v> </v>
      </c>
      <c r="F70" s="144" t="str">
        <f>('INS.R'!M63)</f>
        <v> </v>
      </c>
      <c r="G70" s="101" t="str">
        <f>'INS.R'!K63</f>
        <v>n.i.</v>
      </c>
      <c r="H70" s="203" t="str">
        <f>'INS.R'!N63</f>
        <v> </v>
      </c>
      <c r="I70" s="101">
        <v>4</v>
      </c>
      <c r="J70" s="117" t="str">
        <f>('INS.R'!J63)</f>
        <v> </v>
      </c>
      <c r="K70" s="101">
        <f t="shared" si="8"/>
        <v>0</v>
      </c>
      <c r="L70" s="148" t="s">
        <v>11</v>
      </c>
      <c r="M70" s="148" t="s">
        <v>11</v>
      </c>
      <c r="N70" s="148" t="s">
        <v>11</v>
      </c>
      <c r="O70" s="148" t="s">
        <v>11</v>
      </c>
    </row>
    <row r="71" spans="1:15" ht="14.25" customHeight="1">
      <c r="A71" s="244"/>
      <c r="B71" s="155" t="str">
        <f>('INS.R'!I67)</f>
        <v>Squadra "A"</v>
      </c>
      <c r="C71" s="56">
        <f>C70</f>
        <v>0</v>
      </c>
      <c r="D71" s="58">
        <f>D70</f>
        <v>0</v>
      </c>
      <c r="E71" s="143" t="str">
        <f>('INS.R'!C64)</f>
        <v> </v>
      </c>
      <c r="F71" s="144" t="str">
        <f>('INS.R'!M64)</f>
        <v> </v>
      </c>
      <c r="G71" s="101" t="str">
        <f>'INS.R'!K64</f>
        <v>n.i.</v>
      </c>
      <c r="H71" s="203" t="str">
        <f>'INS.R'!N64</f>
        <v> </v>
      </c>
      <c r="I71" s="101">
        <v>5</v>
      </c>
      <c r="J71" s="117" t="str">
        <f>('INS.R'!J64)</f>
        <v> </v>
      </c>
      <c r="K71" s="101">
        <f t="shared" si="8"/>
        <v>0</v>
      </c>
      <c r="L71" s="148" t="s">
        <v>11</v>
      </c>
      <c r="M71" s="148" t="s">
        <v>11</v>
      </c>
      <c r="N71" s="148" t="s">
        <v>11</v>
      </c>
      <c r="O71" s="148" t="s">
        <v>11</v>
      </c>
    </row>
    <row r="72" spans="1:15" ht="14.25" customHeight="1">
      <c r="A72" s="244"/>
      <c r="B72" s="156" t="str">
        <f>('INS.R'!F60)</f>
        <v>Vigevano  (PV)</v>
      </c>
      <c r="C72" s="56">
        <f>C70</f>
        <v>0</v>
      </c>
      <c r="D72" s="58">
        <f>D70</f>
        <v>0</v>
      </c>
      <c r="E72" s="145" t="str">
        <f>('INS.R'!C65)</f>
        <v> </v>
      </c>
      <c r="F72" s="146" t="str">
        <f>('INS.R'!M65)</f>
        <v> </v>
      </c>
      <c r="G72" s="102" t="str">
        <f>'INS.R'!K65</f>
        <v>n.i.</v>
      </c>
      <c r="H72" s="204" t="str">
        <f>'INS.R'!N65</f>
        <v> </v>
      </c>
      <c r="I72" s="102">
        <v>6</v>
      </c>
      <c r="J72" s="118" t="str">
        <f>('INS.R'!J65)</f>
        <v> </v>
      </c>
      <c r="K72" s="102">
        <f t="shared" si="8"/>
        <v>0</v>
      </c>
      <c r="L72" s="149" t="s">
        <v>11</v>
      </c>
      <c r="M72" s="149" t="s">
        <v>11</v>
      </c>
      <c r="N72" s="149" t="s">
        <v>11</v>
      </c>
      <c r="O72" s="149" t="s">
        <v>11</v>
      </c>
    </row>
    <row r="73" spans="1:15" ht="14.25" customHeight="1" thickBot="1">
      <c r="A73" s="245"/>
      <c r="B73" s="157" t="str">
        <f>CONCATENATE('INS.R'!G60)&amp;-('INS.R'!H60)</f>
        <v>2-423</v>
      </c>
      <c r="C73" s="22">
        <f>C70</f>
        <v>0</v>
      </c>
      <c r="D73" s="59">
        <f>D70</f>
        <v>0</v>
      </c>
      <c r="E73" s="229"/>
      <c r="F73" s="229"/>
      <c r="G73" s="230"/>
      <c r="H73" s="230"/>
      <c r="I73" s="230"/>
      <c r="J73" s="196">
        <f>COUNTIF(K67:K72,"&gt;0")</f>
        <v>0</v>
      </c>
      <c r="K73" s="231">
        <f>SUM(K67:K72)</f>
        <v>0</v>
      </c>
      <c r="L73" s="232">
        <f>SUM(L67:L72)</f>
        <v>0</v>
      </c>
      <c r="M73" s="232">
        <f>SUM(M67:M72)</f>
        <v>0</v>
      </c>
      <c r="N73" s="232">
        <f>SUM(N67:N72)</f>
        <v>0</v>
      </c>
      <c r="O73" s="232">
        <f>SUM(O67:O72)</f>
        <v>0</v>
      </c>
    </row>
    <row r="74" spans="1:15" ht="14.25" customHeight="1" thickTop="1">
      <c r="A74" s="243">
        <v>10</v>
      </c>
      <c r="B74" s="13"/>
      <c r="C74" s="55">
        <f>C77</f>
        <v>0</v>
      </c>
      <c r="D74" s="57">
        <f>D77</f>
        <v>0</v>
      </c>
      <c r="E74" s="141">
        <f>('INS.R'!C67)</f>
        <v>127805</v>
      </c>
      <c r="F74" s="142">
        <f>('INS.R'!M67)</f>
        <v>33851</v>
      </c>
      <c r="G74" s="100" t="str">
        <f>'INS.R'!K67</f>
        <v>P</v>
      </c>
      <c r="H74" s="202" t="str">
        <f>'INS.R'!N67</f>
        <v> </v>
      </c>
      <c r="I74" s="100">
        <v>1</v>
      </c>
      <c r="J74" s="116" t="str">
        <f>('INS.R'!J67)</f>
        <v>BERRI  Francesca</v>
      </c>
      <c r="K74" s="100">
        <f aca="true" t="shared" si="9" ref="K74:K79">COUNT(L74,O74,N74,M74)</f>
        <v>0</v>
      </c>
      <c r="L74" s="147" t="s">
        <v>11</v>
      </c>
      <c r="M74" s="147" t="s">
        <v>11</v>
      </c>
      <c r="N74" s="147" t="s">
        <v>11</v>
      </c>
      <c r="O74" s="147" t="s">
        <v>11</v>
      </c>
    </row>
    <row r="75" spans="1:15" ht="14.25" customHeight="1">
      <c r="A75" s="244"/>
      <c r="B75" s="179" t="str">
        <f>('INS.R'!D67)</f>
        <v>A.S.D.</v>
      </c>
      <c r="C75" s="56">
        <f>C77</f>
        <v>0</v>
      </c>
      <c r="D75" s="58">
        <f>D77</f>
        <v>0</v>
      </c>
      <c r="E75" s="143">
        <f>('INS.R'!C68)</f>
        <v>240619</v>
      </c>
      <c r="F75" s="144">
        <f>('INS.R'!M68)</f>
        <v>33644</v>
      </c>
      <c r="G75" s="101" t="str">
        <f>'INS.R'!K68</f>
        <v>P</v>
      </c>
      <c r="H75" s="203" t="str">
        <f>'INS.R'!N68</f>
        <v> </v>
      </c>
      <c r="I75" s="101">
        <v>2</v>
      </c>
      <c r="J75" s="117" t="str">
        <f>('INS.R'!J68)</f>
        <v>CERVA  Francesca</v>
      </c>
      <c r="K75" s="101">
        <f t="shared" si="9"/>
        <v>0</v>
      </c>
      <c r="L75" s="148" t="s">
        <v>11</v>
      </c>
      <c r="M75" s="148" t="s">
        <v>11</v>
      </c>
      <c r="N75" s="148" t="s">
        <v>11</v>
      </c>
      <c r="O75" s="148" t="s">
        <v>11</v>
      </c>
    </row>
    <row r="76" spans="1:15" ht="14.25" customHeight="1">
      <c r="A76" s="244"/>
      <c r="B76" s="107"/>
      <c r="C76" s="56">
        <f>C77</f>
        <v>0</v>
      </c>
      <c r="D76" s="58">
        <f>D77</f>
        <v>0</v>
      </c>
      <c r="E76" s="143">
        <f>('INS.R'!C69)</f>
        <v>168744</v>
      </c>
      <c r="F76" s="144">
        <f>('INS.R'!M69)</f>
        <v>33427</v>
      </c>
      <c r="G76" s="101" t="str">
        <f>'INS.R'!K69</f>
        <v>P</v>
      </c>
      <c r="H76" s="203" t="str">
        <f>'INS.R'!N69</f>
        <v> </v>
      </c>
      <c r="I76" s="101">
        <v>3</v>
      </c>
      <c r="J76" s="117" t="str">
        <f>('INS.R'!J69)</f>
        <v>QUAGLIA  Miriam</v>
      </c>
      <c r="K76" s="101">
        <f t="shared" si="9"/>
        <v>0</v>
      </c>
      <c r="L76" s="148" t="s">
        <v>11</v>
      </c>
      <c r="M76" s="148" t="s">
        <v>11</v>
      </c>
      <c r="N76" s="148" t="s">
        <v>11</v>
      </c>
      <c r="O76" s="148" t="s">
        <v>11</v>
      </c>
    </row>
    <row r="77" spans="1:15" ht="14.25" customHeight="1">
      <c r="A77" s="244"/>
      <c r="B77" s="180" t="str">
        <f>('INS.R'!E67)</f>
        <v>GIOVENTU'  OLIMPICA</v>
      </c>
      <c r="C77" s="66">
        <f>SUM(L80:O80)-MIN(L80:O80)-D77</f>
        <v>0</v>
      </c>
      <c r="D77" s="151">
        <v>0</v>
      </c>
      <c r="E77" s="143" t="str">
        <f>('INS.R'!C70)</f>
        <v> </v>
      </c>
      <c r="F77" s="144" t="str">
        <f>('INS.R'!M70)</f>
        <v> </v>
      </c>
      <c r="G77" s="101" t="str">
        <f>'INS.R'!K70</f>
        <v>n.i.</v>
      </c>
      <c r="H77" s="203" t="str">
        <f>'INS.R'!N70</f>
        <v> </v>
      </c>
      <c r="I77" s="101">
        <v>4</v>
      </c>
      <c r="J77" s="117" t="str">
        <f>('INS.R'!J70)</f>
        <v> </v>
      </c>
      <c r="K77" s="101">
        <f t="shared" si="9"/>
        <v>0</v>
      </c>
      <c r="L77" s="148" t="s">
        <v>11</v>
      </c>
      <c r="M77" s="148" t="s">
        <v>11</v>
      </c>
      <c r="N77" s="148" t="s">
        <v>11</v>
      </c>
      <c r="O77" s="148" t="s">
        <v>11</v>
      </c>
    </row>
    <row r="78" spans="1:15" ht="14.25" customHeight="1">
      <c r="A78" s="244"/>
      <c r="B78" s="155" t="str">
        <f>('INS.R'!I74)</f>
        <v> </v>
      </c>
      <c r="C78" s="56">
        <f>C77</f>
        <v>0</v>
      </c>
      <c r="D78" s="58">
        <f>D77</f>
        <v>0</v>
      </c>
      <c r="E78" s="143" t="str">
        <f>('INS.R'!C71)</f>
        <v> </v>
      </c>
      <c r="F78" s="144" t="str">
        <f>('INS.R'!M71)</f>
        <v> </v>
      </c>
      <c r="G78" s="101" t="str">
        <f>'INS.R'!K71</f>
        <v>n.i.</v>
      </c>
      <c r="H78" s="203" t="str">
        <f>'INS.R'!N71</f>
        <v> </v>
      </c>
      <c r="I78" s="101">
        <v>5</v>
      </c>
      <c r="J78" s="117" t="str">
        <f>('INS.R'!J71)</f>
        <v> </v>
      </c>
      <c r="K78" s="101">
        <f t="shared" si="9"/>
        <v>0</v>
      </c>
      <c r="L78" s="148" t="s">
        <v>11</v>
      </c>
      <c r="M78" s="148" t="s">
        <v>11</v>
      </c>
      <c r="N78" s="148" t="s">
        <v>11</v>
      </c>
      <c r="O78" s="148" t="s">
        <v>11</v>
      </c>
    </row>
    <row r="79" spans="1:15" ht="14.25" customHeight="1">
      <c r="A79" s="244"/>
      <c r="B79" s="156" t="str">
        <f>('INS.R'!F67)</f>
        <v>Vigevano  (PV)</v>
      </c>
      <c r="C79" s="56">
        <f>C77</f>
        <v>0</v>
      </c>
      <c r="D79" s="58">
        <f>D77</f>
        <v>0</v>
      </c>
      <c r="E79" s="145" t="str">
        <f>('INS.R'!C72)</f>
        <v> </v>
      </c>
      <c r="F79" s="146" t="str">
        <f>('INS.R'!M72)</f>
        <v> </v>
      </c>
      <c r="G79" s="102" t="str">
        <f>'INS.R'!K72</f>
        <v>n.i.</v>
      </c>
      <c r="H79" s="204" t="str">
        <f>'INS.R'!N72</f>
        <v> </v>
      </c>
      <c r="I79" s="102">
        <v>6</v>
      </c>
      <c r="J79" s="118" t="str">
        <f>('INS.R'!J72)</f>
        <v> </v>
      </c>
      <c r="K79" s="102">
        <f t="shared" si="9"/>
        <v>0</v>
      </c>
      <c r="L79" s="149" t="s">
        <v>11</v>
      </c>
      <c r="M79" s="149" t="s">
        <v>11</v>
      </c>
      <c r="N79" s="149" t="s">
        <v>11</v>
      </c>
      <c r="O79" s="149" t="s">
        <v>11</v>
      </c>
    </row>
    <row r="80" spans="1:15" ht="14.25" customHeight="1" thickBot="1">
      <c r="A80" s="245"/>
      <c r="B80" s="157" t="str">
        <f>CONCATENATE('INS.R'!G67)&amp;-('INS.R'!H67)</f>
        <v>2-423</v>
      </c>
      <c r="C80" s="22">
        <f>C77</f>
        <v>0</v>
      </c>
      <c r="D80" s="59">
        <f>D77</f>
        <v>0</v>
      </c>
      <c r="E80" s="229"/>
      <c r="F80" s="229"/>
      <c r="G80" s="230"/>
      <c r="H80" s="230"/>
      <c r="I80" s="230"/>
      <c r="J80" s="196">
        <f>COUNTIF(K74:K79,"&gt;0")</f>
        <v>0</v>
      </c>
      <c r="K80" s="231">
        <f>SUM(K74:K79)</f>
        <v>0</v>
      </c>
      <c r="L80" s="232">
        <f>SUM(L74:L79)</f>
        <v>0</v>
      </c>
      <c r="M80" s="232">
        <f>SUM(M74:M79)</f>
        <v>0</v>
      </c>
      <c r="N80" s="232">
        <f>SUM(N74:N79)</f>
        <v>0</v>
      </c>
      <c r="O80" s="232">
        <f>SUM(O74:O79)</f>
        <v>0</v>
      </c>
    </row>
    <row r="81" spans="1:15" ht="14.25" customHeight="1" thickTop="1">
      <c r="A81" s="243">
        <v>11</v>
      </c>
      <c r="B81" s="13"/>
      <c r="C81" s="55">
        <f>C84</f>
        <v>0</v>
      </c>
      <c r="D81" s="57">
        <f>D84</f>
        <v>0</v>
      </c>
      <c r="E81" s="141" t="str">
        <f>('INS.R'!C74)</f>
        <v> </v>
      </c>
      <c r="F81" s="142" t="str">
        <f>('INS.R'!M74)</f>
        <v> </v>
      </c>
      <c r="G81" s="100" t="str">
        <f>'INS.R'!K74</f>
        <v> </v>
      </c>
      <c r="H81" s="202" t="str">
        <f>'INS.R'!N74</f>
        <v> </v>
      </c>
      <c r="I81" s="100">
        <v>1</v>
      </c>
      <c r="J81" s="116" t="str">
        <f>('INS.R'!J74)</f>
        <v> </v>
      </c>
      <c r="K81" s="100">
        <f aca="true" t="shared" si="10" ref="K81:K86">COUNT(L81,O81,N81,M81)</f>
        <v>0</v>
      </c>
      <c r="L81" s="147" t="s">
        <v>11</v>
      </c>
      <c r="M81" s="147" t="s">
        <v>11</v>
      </c>
      <c r="N81" s="147" t="s">
        <v>11</v>
      </c>
      <c r="O81" s="147" t="s">
        <v>11</v>
      </c>
    </row>
    <row r="82" spans="1:15" ht="14.25" customHeight="1">
      <c r="A82" s="244"/>
      <c r="B82" s="179" t="str">
        <f>('INS.R'!D74)</f>
        <v>A.S.D.</v>
      </c>
      <c r="C82" s="56">
        <f>C84</f>
        <v>0</v>
      </c>
      <c r="D82" s="58">
        <f>D84</f>
        <v>0</v>
      </c>
      <c r="E82" s="143" t="str">
        <f>('INS.R'!C75)</f>
        <v> </v>
      </c>
      <c r="F82" s="144" t="str">
        <f>('INS.R'!M75)</f>
        <v> </v>
      </c>
      <c r="G82" s="101" t="str">
        <f>'INS.R'!K75</f>
        <v> </v>
      </c>
      <c r="H82" s="203" t="str">
        <f>'INS.R'!N75</f>
        <v> </v>
      </c>
      <c r="I82" s="101">
        <v>2</v>
      </c>
      <c r="J82" s="117" t="str">
        <f>('INS.R'!J75)</f>
        <v> </v>
      </c>
      <c r="K82" s="101">
        <f t="shared" si="10"/>
        <v>0</v>
      </c>
      <c r="L82" s="148" t="s">
        <v>11</v>
      </c>
      <c r="M82" s="148" t="s">
        <v>11</v>
      </c>
      <c r="N82" s="148" t="s">
        <v>11</v>
      </c>
      <c r="O82" s="148" t="s">
        <v>11</v>
      </c>
    </row>
    <row r="83" spans="1:15" ht="14.25" customHeight="1">
      <c r="A83" s="244"/>
      <c r="B83" s="107"/>
      <c r="C83" s="56">
        <f>C84</f>
        <v>0</v>
      </c>
      <c r="D83" s="58">
        <f>D84</f>
        <v>0</v>
      </c>
      <c r="E83" s="143" t="str">
        <f>('INS.R'!C76)</f>
        <v> </v>
      </c>
      <c r="F83" s="144" t="str">
        <f>('INS.R'!M76)</f>
        <v> </v>
      </c>
      <c r="G83" s="101" t="str">
        <f>'INS.R'!K76</f>
        <v> </v>
      </c>
      <c r="H83" s="203" t="str">
        <f>'INS.R'!N76</f>
        <v> </v>
      </c>
      <c r="I83" s="101">
        <v>3</v>
      </c>
      <c r="J83" s="117" t="str">
        <f>('INS.R'!J76)</f>
        <v> </v>
      </c>
      <c r="K83" s="101">
        <f t="shared" si="10"/>
        <v>0</v>
      </c>
      <c r="L83" s="148" t="s">
        <v>11</v>
      </c>
      <c r="M83" s="148" t="s">
        <v>11</v>
      </c>
      <c r="N83" s="148" t="s">
        <v>11</v>
      </c>
      <c r="O83" s="148" t="s">
        <v>11</v>
      </c>
    </row>
    <row r="84" spans="1:15" ht="14.25" customHeight="1">
      <c r="A84" s="244"/>
      <c r="B84" s="180" t="str">
        <f>('INS.R'!E74)</f>
        <v> </v>
      </c>
      <c r="C84" s="66">
        <f>SUM(L87:O87)-MIN(L87:O87)-D84</f>
        <v>0</v>
      </c>
      <c r="D84" s="151">
        <v>0</v>
      </c>
      <c r="E84" s="143" t="str">
        <f>('INS.R'!C77)</f>
        <v> </v>
      </c>
      <c r="F84" s="144" t="str">
        <f>('INS.R'!M77)</f>
        <v> </v>
      </c>
      <c r="G84" s="101" t="str">
        <f>'INS.R'!K77</f>
        <v> </v>
      </c>
      <c r="H84" s="203" t="str">
        <f>'INS.R'!N77</f>
        <v> </v>
      </c>
      <c r="I84" s="101">
        <v>4</v>
      </c>
      <c r="J84" s="117" t="str">
        <f>('INS.R'!J77)</f>
        <v> </v>
      </c>
      <c r="K84" s="101">
        <f t="shared" si="10"/>
        <v>0</v>
      </c>
      <c r="L84" s="148" t="s">
        <v>11</v>
      </c>
      <c r="M84" s="148" t="s">
        <v>11</v>
      </c>
      <c r="N84" s="148" t="s">
        <v>11</v>
      </c>
      <c r="O84" s="148" t="s">
        <v>11</v>
      </c>
    </row>
    <row r="85" spans="1:15" ht="14.25" customHeight="1">
      <c r="A85" s="244"/>
      <c r="B85" s="155" t="str">
        <f>('INS.R'!I81)</f>
        <v> </v>
      </c>
      <c r="C85" s="56">
        <f>C84</f>
        <v>0</v>
      </c>
      <c r="D85" s="58">
        <f>D84</f>
        <v>0</v>
      </c>
      <c r="E85" s="143" t="str">
        <f>('INS.R'!C78)</f>
        <v> </v>
      </c>
      <c r="F85" s="144" t="str">
        <f>('INS.R'!M78)</f>
        <v> </v>
      </c>
      <c r="G85" s="101" t="str">
        <f>'INS.R'!K78</f>
        <v> </v>
      </c>
      <c r="H85" s="203" t="str">
        <f>'INS.R'!N78</f>
        <v> </v>
      </c>
      <c r="I85" s="101">
        <v>5</v>
      </c>
      <c r="J85" s="117" t="str">
        <f>('INS.R'!J78)</f>
        <v> </v>
      </c>
      <c r="K85" s="101">
        <f t="shared" si="10"/>
        <v>0</v>
      </c>
      <c r="L85" s="148" t="s">
        <v>11</v>
      </c>
      <c r="M85" s="148" t="s">
        <v>11</v>
      </c>
      <c r="N85" s="148" t="s">
        <v>11</v>
      </c>
      <c r="O85" s="148" t="s">
        <v>11</v>
      </c>
    </row>
    <row r="86" spans="1:15" ht="14.25" customHeight="1">
      <c r="A86" s="244"/>
      <c r="B86" s="156" t="str">
        <f>('INS.R'!F74)</f>
        <v> </v>
      </c>
      <c r="C86" s="56">
        <f>C84</f>
        <v>0</v>
      </c>
      <c r="D86" s="58">
        <f>D84</f>
        <v>0</v>
      </c>
      <c r="E86" s="145" t="str">
        <f>('INS.R'!C79)</f>
        <v> </v>
      </c>
      <c r="F86" s="146" t="str">
        <f>('INS.R'!M79)</f>
        <v> </v>
      </c>
      <c r="G86" s="102" t="str">
        <f>'INS.R'!K79</f>
        <v> </v>
      </c>
      <c r="H86" s="204" t="str">
        <f>'INS.R'!N79</f>
        <v> </v>
      </c>
      <c r="I86" s="102">
        <v>6</v>
      </c>
      <c r="J86" s="118" t="str">
        <f>('INS.R'!J79)</f>
        <v> </v>
      </c>
      <c r="K86" s="102">
        <f t="shared" si="10"/>
        <v>0</v>
      </c>
      <c r="L86" s="149" t="s">
        <v>11</v>
      </c>
      <c r="M86" s="149" t="s">
        <v>11</v>
      </c>
      <c r="N86" s="149" t="s">
        <v>11</v>
      </c>
      <c r="O86" s="149" t="s">
        <v>11</v>
      </c>
    </row>
    <row r="87" spans="1:15" ht="14.25" customHeight="1" thickBot="1">
      <c r="A87" s="245"/>
      <c r="B87" s="157" t="e">
        <f>CONCATENATE('INS.R'!G74)&amp;-('INS.R'!H74)</f>
        <v>#VALUE!</v>
      </c>
      <c r="C87" s="22">
        <f>C84</f>
        <v>0</v>
      </c>
      <c r="D87" s="59">
        <f>D84</f>
        <v>0</v>
      </c>
      <c r="E87" s="229"/>
      <c r="F87" s="229"/>
      <c r="G87" s="230"/>
      <c r="H87" s="230"/>
      <c r="I87" s="230"/>
      <c r="J87" s="196">
        <f>COUNTIF(K81:K86,"&gt;0")</f>
        <v>0</v>
      </c>
      <c r="K87" s="231">
        <f>SUM(K81:K86)</f>
        <v>0</v>
      </c>
      <c r="L87" s="232">
        <f>SUM(L81:L86)</f>
        <v>0</v>
      </c>
      <c r="M87" s="232">
        <f>SUM(M81:M86)</f>
        <v>0</v>
      </c>
      <c r="N87" s="232">
        <f>SUM(N81:N86)</f>
        <v>0</v>
      </c>
      <c r="O87" s="232">
        <f>SUM(O81:O86)</f>
        <v>0</v>
      </c>
    </row>
    <row r="88" spans="1:15" ht="14.25" customHeight="1" thickTop="1">
      <c r="A88" s="243">
        <v>12</v>
      </c>
      <c r="B88" s="13"/>
      <c r="C88" s="55">
        <f>C91</f>
        <v>0</v>
      </c>
      <c r="D88" s="57">
        <f>D91</f>
        <v>0</v>
      </c>
      <c r="E88" s="141" t="str">
        <f>('INS.R'!C81)</f>
        <v> </v>
      </c>
      <c r="F88" s="142" t="str">
        <f>('INS.R'!M81)</f>
        <v> </v>
      </c>
      <c r="G88" s="100" t="str">
        <f>'INS.R'!K81</f>
        <v> </v>
      </c>
      <c r="H88" s="202" t="str">
        <f>'INS.R'!N81</f>
        <v> </v>
      </c>
      <c r="I88" s="100">
        <v>1</v>
      </c>
      <c r="J88" s="116" t="str">
        <f>('INS.R'!J81)</f>
        <v> </v>
      </c>
      <c r="K88" s="100">
        <f aca="true" t="shared" si="11" ref="K88:K93">COUNT(L88,O88,N88,M88)</f>
        <v>0</v>
      </c>
      <c r="L88" s="147" t="s">
        <v>11</v>
      </c>
      <c r="M88" s="147" t="s">
        <v>11</v>
      </c>
      <c r="N88" s="147" t="s">
        <v>11</v>
      </c>
      <c r="O88" s="147" t="s">
        <v>11</v>
      </c>
    </row>
    <row r="89" spans="1:15" ht="14.25" customHeight="1">
      <c r="A89" s="244"/>
      <c r="B89" s="179" t="str">
        <f>('INS.R'!D81)</f>
        <v>A.S.D.</v>
      </c>
      <c r="C89" s="56">
        <f>C91</f>
        <v>0</v>
      </c>
      <c r="D89" s="58">
        <f>D91</f>
        <v>0</v>
      </c>
      <c r="E89" s="143" t="str">
        <f>('INS.R'!C82)</f>
        <v> </v>
      </c>
      <c r="F89" s="144" t="str">
        <f>('INS.R'!M82)</f>
        <v> </v>
      </c>
      <c r="G89" s="101" t="str">
        <f>'INS.R'!K82</f>
        <v> </v>
      </c>
      <c r="H89" s="203" t="str">
        <f>'INS.R'!N82</f>
        <v> </v>
      </c>
      <c r="I89" s="101">
        <v>2</v>
      </c>
      <c r="J89" s="117" t="str">
        <f>('INS.R'!J82)</f>
        <v> </v>
      </c>
      <c r="K89" s="101">
        <f t="shared" si="11"/>
        <v>0</v>
      </c>
      <c r="L89" s="148" t="s">
        <v>11</v>
      </c>
      <c r="M89" s="148" t="s">
        <v>11</v>
      </c>
      <c r="N89" s="148" t="s">
        <v>11</v>
      </c>
      <c r="O89" s="148" t="s">
        <v>11</v>
      </c>
    </row>
    <row r="90" spans="1:15" ht="14.25" customHeight="1">
      <c r="A90" s="244"/>
      <c r="B90" s="107"/>
      <c r="C90" s="56">
        <f>C91</f>
        <v>0</v>
      </c>
      <c r="D90" s="58">
        <f>D91</f>
        <v>0</v>
      </c>
      <c r="E90" s="143" t="str">
        <f>('INS.R'!C83)</f>
        <v> </v>
      </c>
      <c r="F90" s="144" t="str">
        <f>('INS.R'!M83)</f>
        <v> </v>
      </c>
      <c r="G90" s="101" t="str">
        <f>'INS.R'!K83</f>
        <v> </v>
      </c>
      <c r="H90" s="203" t="str">
        <f>'INS.R'!N83</f>
        <v> </v>
      </c>
      <c r="I90" s="101">
        <v>3</v>
      </c>
      <c r="J90" s="117" t="str">
        <f>('INS.R'!J83)</f>
        <v> </v>
      </c>
      <c r="K90" s="101">
        <f t="shared" si="11"/>
        <v>0</v>
      </c>
      <c r="L90" s="148" t="s">
        <v>11</v>
      </c>
      <c r="M90" s="148" t="s">
        <v>11</v>
      </c>
      <c r="N90" s="148" t="s">
        <v>11</v>
      </c>
      <c r="O90" s="148" t="s">
        <v>11</v>
      </c>
    </row>
    <row r="91" spans="1:15" ht="14.25" customHeight="1">
      <c r="A91" s="244"/>
      <c r="B91" s="180" t="str">
        <f>('INS.R'!E81)</f>
        <v> </v>
      </c>
      <c r="C91" s="66">
        <f>SUM(L94:O94)-MIN(L94:O94)-D91</f>
        <v>0</v>
      </c>
      <c r="D91" s="151">
        <v>0</v>
      </c>
      <c r="E91" s="143" t="str">
        <f>('INS.R'!C84)</f>
        <v> </v>
      </c>
      <c r="F91" s="144" t="str">
        <f>('INS.R'!M84)</f>
        <v> </v>
      </c>
      <c r="G91" s="101" t="str">
        <f>'INS.R'!K84</f>
        <v> </v>
      </c>
      <c r="H91" s="203" t="str">
        <f>'INS.R'!N84</f>
        <v> </v>
      </c>
      <c r="I91" s="101">
        <v>4</v>
      </c>
      <c r="J91" s="117" t="str">
        <f>('INS.R'!J84)</f>
        <v> </v>
      </c>
      <c r="K91" s="101">
        <f t="shared" si="11"/>
        <v>0</v>
      </c>
      <c r="L91" s="148" t="s">
        <v>11</v>
      </c>
      <c r="M91" s="148" t="s">
        <v>11</v>
      </c>
      <c r="N91" s="148" t="s">
        <v>11</v>
      </c>
      <c r="O91" s="148" t="s">
        <v>11</v>
      </c>
    </row>
    <row r="92" spans="1:15" ht="14.25" customHeight="1">
      <c r="A92" s="244"/>
      <c r="B92" s="155" t="str">
        <f>('INS.R'!I88)</f>
        <v> </v>
      </c>
      <c r="C92" s="56">
        <f>C91</f>
        <v>0</v>
      </c>
      <c r="D92" s="58">
        <f>D91</f>
        <v>0</v>
      </c>
      <c r="E92" s="143" t="str">
        <f>('INS.R'!C85)</f>
        <v> </v>
      </c>
      <c r="F92" s="144" t="str">
        <f>('INS.R'!M85)</f>
        <v> </v>
      </c>
      <c r="G92" s="101" t="str">
        <f>'INS.R'!K85</f>
        <v> </v>
      </c>
      <c r="H92" s="203" t="str">
        <f>'INS.R'!N85</f>
        <v> </v>
      </c>
      <c r="I92" s="101">
        <v>5</v>
      </c>
      <c r="J92" s="117" t="str">
        <f>('INS.R'!J85)</f>
        <v> </v>
      </c>
      <c r="K92" s="101">
        <f t="shared" si="11"/>
        <v>0</v>
      </c>
      <c r="L92" s="148" t="s">
        <v>11</v>
      </c>
      <c r="M92" s="148" t="s">
        <v>11</v>
      </c>
      <c r="N92" s="148" t="s">
        <v>11</v>
      </c>
      <c r="O92" s="148" t="s">
        <v>11</v>
      </c>
    </row>
    <row r="93" spans="1:15" ht="14.25" customHeight="1">
      <c r="A93" s="244"/>
      <c r="B93" s="156" t="str">
        <f>('INS.R'!F81)</f>
        <v> </v>
      </c>
      <c r="C93" s="56">
        <f>C91</f>
        <v>0</v>
      </c>
      <c r="D93" s="58">
        <f>D91</f>
        <v>0</v>
      </c>
      <c r="E93" s="145" t="str">
        <f>('INS.R'!C86)</f>
        <v> </v>
      </c>
      <c r="F93" s="146" t="str">
        <f>('INS.R'!M86)</f>
        <v> </v>
      </c>
      <c r="G93" s="102" t="str">
        <f>'INS.R'!K86</f>
        <v> </v>
      </c>
      <c r="H93" s="204" t="str">
        <f>'INS.R'!N86</f>
        <v> </v>
      </c>
      <c r="I93" s="102">
        <v>6</v>
      </c>
      <c r="J93" s="118" t="str">
        <f>('INS.R'!J86)</f>
        <v> </v>
      </c>
      <c r="K93" s="102">
        <f t="shared" si="11"/>
        <v>0</v>
      </c>
      <c r="L93" s="149" t="s">
        <v>11</v>
      </c>
      <c r="M93" s="149" t="s">
        <v>11</v>
      </c>
      <c r="N93" s="149" t="s">
        <v>11</v>
      </c>
      <c r="O93" s="149" t="s">
        <v>11</v>
      </c>
    </row>
    <row r="94" spans="1:15" ht="14.25" customHeight="1" thickBot="1">
      <c r="A94" s="245"/>
      <c r="B94" s="157" t="e">
        <f>CONCATENATE('INS.R'!G81)&amp;-('INS.R'!H81)</f>
        <v>#VALUE!</v>
      </c>
      <c r="C94" s="22">
        <f>C91</f>
        <v>0</v>
      </c>
      <c r="D94" s="59">
        <f>D91</f>
        <v>0</v>
      </c>
      <c r="E94" s="229"/>
      <c r="F94" s="229"/>
      <c r="G94" s="230"/>
      <c r="H94" s="230"/>
      <c r="I94" s="230"/>
      <c r="J94" s="196">
        <f>COUNTIF(K88:K93,"&gt;0")</f>
        <v>0</v>
      </c>
      <c r="K94" s="231">
        <f>SUM(K88:K93)</f>
        <v>0</v>
      </c>
      <c r="L94" s="232">
        <f>SUM(L88:L93)</f>
        <v>0</v>
      </c>
      <c r="M94" s="232">
        <f>SUM(M88:M93)</f>
        <v>0</v>
      </c>
      <c r="N94" s="232">
        <f>SUM(N88:N93)</f>
        <v>0</v>
      </c>
      <c r="O94" s="232">
        <f>SUM(O88:O93)</f>
        <v>0</v>
      </c>
    </row>
    <row r="95" spans="1:15" ht="14.25" customHeight="1" thickTop="1">
      <c r="A95" s="243">
        <v>13</v>
      </c>
      <c r="B95" s="13"/>
      <c r="C95" s="55">
        <f>C98</f>
        <v>0</v>
      </c>
      <c r="D95" s="57">
        <f>D98</f>
        <v>0</v>
      </c>
      <c r="E95" s="141" t="str">
        <f>('INS.R'!C88)</f>
        <v> </v>
      </c>
      <c r="F95" s="142" t="str">
        <f>('INS.R'!M88)</f>
        <v> </v>
      </c>
      <c r="G95" s="100" t="str">
        <f>'INS.R'!K88</f>
        <v> </v>
      </c>
      <c r="H95" s="202" t="str">
        <f>'INS.R'!N88</f>
        <v> </v>
      </c>
      <c r="I95" s="100">
        <v>1</v>
      </c>
      <c r="J95" s="116" t="str">
        <f>('INS.R'!J88)</f>
        <v> </v>
      </c>
      <c r="K95" s="100">
        <f aca="true" t="shared" si="12" ref="K95:K100">COUNT(L95,O95,N95,M95)</f>
        <v>0</v>
      </c>
      <c r="L95" s="147" t="s">
        <v>11</v>
      </c>
      <c r="M95" s="147" t="s">
        <v>11</v>
      </c>
      <c r="N95" s="147" t="s">
        <v>11</v>
      </c>
      <c r="O95" s="147" t="s">
        <v>11</v>
      </c>
    </row>
    <row r="96" spans="1:15" ht="14.25" customHeight="1">
      <c r="A96" s="244"/>
      <c r="B96" s="179" t="str">
        <f>('INS.R'!D88)</f>
        <v>A.S.D.</v>
      </c>
      <c r="C96" s="56">
        <f>C98</f>
        <v>0</v>
      </c>
      <c r="D96" s="58">
        <f>D98</f>
        <v>0</v>
      </c>
      <c r="E96" s="143" t="str">
        <f>('INS.R'!C89)</f>
        <v> </v>
      </c>
      <c r="F96" s="144" t="str">
        <f>('INS.R'!M89)</f>
        <v> </v>
      </c>
      <c r="G96" s="101" t="str">
        <f>'INS.R'!K89</f>
        <v> </v>
      </c>
      <c r="H96" s="203" t="str">
        <f>'INS.R'!N89</f>
        <v> </v>
      </c>
      <c r="I96" s="101">
        <v>2</v>
      </c>
      <c r="J96" s="117" t="str">
        <f>('INS.R'!J89)</f>
        <v> </v>
      </c>
      <c r="K96" s="101">
        <f t="shared" si="12"/>
        <v>0</v>
      </c>
      <c r="L96" s="148" t="s">
        <v>11</v>
      </c>
      <c r="M96" s="148" t="s">
        <v>11</v>
      </c>
      <c r="N96" s="148" t="s">
        <v>11</v>
      </c>
      <c r="O96" s="148" t="s">
        <v>11</v>
      </c>
    </row>
    <row r="97" spans="1:15" ht="14.25" customHeight="1">
      <c r="A97" s="244"/>
      <c r="B97" s="107"/>
      <c r="C97" s="56">
        <f>C98</f>
        <v>0</v>
      </c>
      <c r="D97" s="58">
        <f>D98</f>
        <v>0</v>
      </c>
      <c r="E97" s="143" t="str">
        <f>('INS.R'!C90)</f>
        <v> </v>
      </c>
      <c r="F97" s="144" t="str">
        <f>('INS.R'!M90)</f>
        <v> </v>
      </c>
      <c r="G97" s="101" t="str">
        <f>'INS.R'!K90</f>
        <v> </v>
      </c>
      <c r="H97" s="203" t="str">
        <f>'INS.R'!N90</f>
        <v> </v>
      </c>
      <c r="I97" s="101">
        <v>3</v>
      </c>
      <c r="J97" s="117" t="str">
        <f>('INS.R'!J90)</f>
        <v> </v>
      </c>
      <c r="K97" s="101">
        <f t="shared" si="12"/>
        <v>0</v>
      </c>
      <c r="L97" s="148" t="s">
        <v>11</v>
      </c>
      <c r="M97" s="148" t="s">
        <v>11</v>
      </c>
      <c r="N97" s="148" t="s">
        <v>11</v>
      </c>
      <c r="O97" s="148" t="s">
        <v>11</v>
      </c>
    </row>
    <row r="98" spans="1:15" ht="14.25" customHeight="1">
      <c r="A98" s="244"/>
      <c r="B98" s="180" t="str">
        <f>('INS.R'!E88)</f>
        <v> </v>
      </c>
      <c r="C98" s="66">
        <f>SUM(L101:O101)-MIN(L101:O101)-D98</f>
        <v>0</v>
      </c>
      <c r="D98" s="151">
        <v>0</v>
      </c>
      <c r="E98" s="143" t="str">
        <f>('INS.R'!C91)</f>
        <v> </v>
      </c>
      <c r="F98" s="144" t="str">
        <f>('INS.R'!M91)</f>
        <v> </v>
      </c>
      <c r="G98" s="101" t="str">
        <f>'INS.R'!K91</f>
        <v> </v>
      </c>
      <c r="H98" s="203" t="str">
        <f>'INS.R'!N91</f>
        <v> </v>
      </c>
      <c r="I98" s="101">
        <v>4</v>
      </c>
      <c r="J98" s="117" t="str">
        <f>('INS.R'!J91)</f>
        <v> </v>
      </c>
      <c r="K98" s="101">
        <f t="shared" si="12"/>
        <v>0</v>
      </c>
      <c r="L98" s="148" t="s">
        <v>11</v>
      </c>
      <c r="M98" s="148" t="s">
        <v>11</v>
      </c>
      <c r="N98" s="148" t="s">
        <v>11</v>
      </c>
      <c r="O98" s="148" t="s">
        <v>11</v>
      </c>
    </row>
    <row r="99" spans="1:15" ht="14.25" customHeight="1">
      <c r="A99" s="244"/>
      <c r="B99" s="155" t="str">
        <f>('INS.R'!I95)</f>
        <v> </v>
      </c>
      <c r="C99" s="56">
        <f>C98</f>
        <v>0</v>
      </c>
      <c r="D99" s="58">
        <f>D98</f>
        <v>0</v>
      </c>
      <c r="E99" s="143" t="str">
        <f>('INS.R'!C92)</f>
        <v> </v>
      </c>
      <c r="F99" s="144" t="str">
        <f>('INS.R'!M92)</f>
        <v> </v>
      </c>
      <c r="G99" s="101" t="str">
        <f>'INS.R'!K92</f>
        <v>  </v>
      </c>
      <c r="H99" s="203" t="str">
        <f>'INS.R'!N92</f>
        <v> </v>
      </c>
      <c r="I99" s="101">
        <v>5</v>
      </c>
      <c r="J99" s="117" t="str">
        <f>('INS.R'!J92)</f>
        <v> </v>
      </c>
      <c r="K99" s="101">
        <f t="shared" si="12"/>
        <v>0</v>
      </c>
      <c r="L99" s="148" t="s">
        <v>11</v>
      </c>
      <c r="M99" s="148" t="s">
        <v>11</v>
      </c>
      <c r="N99" s="148" t="s">
        <v>11</v>
      </c>
      <c r="O99" s="148" t="s">
        <v>11</v>
      </c>
    </row>
    <row r="100" spans="1:15" ht="14.25" customHeight="1">
      <c r="A100" s="244"/>
      <c r="B100" s="156" t="str">
        <f>('INS.R'!F88)</f>
        <v> </v>
      </c>
      <c r="C100" s="56">
        <f>C98</f>
        <v>0</v>
      </c>
      <c r="D100" s="58">
        <f>D98</f>
        <v>0</v>
      </c>
      <c r="E100" s="145" t="str">
        <f>('INS.R'!C93)</f>
        <v> </v>
      </c>
      <c r="F100" s="146" t="str">
        <f>('INS.R'!M93)</f>
        <v> </v>
      </c>
      <c r="G100" s="102" t="str">
        <f>'INS.R'!K93</f>
        <v> </v>
      </c>
      <c r="H100" s="204" t="str">
        <f>'INS.R'!N93</f>
        <v> </v>
      </c>
      <c r="I100" s="102">
        <v>6</v>
      </c>
      <c r="J100" s="118" t="str">
        <f>('INS.R'!J93)</f>
        <v> </v>
      </c>
      <c r="K100" s="102">
        <f t="shared" si="12"/>
        <v>0</v>
      </c>
      <c r="L100" s="149" t="s">
        <v>11</v>
      </c>
      <c r="M100" s="149" t="s">
        <v>11</v>
      </c>
      <c r="N100" s="149" t="s">
        <v>11</v>
      </c>
      <c r="O100" s="149" t="s">
        <v>11</v>
      </c>
    </row>
    <row r="101" spans="1:15" ht="14.25" customHeight="1" thickBot="1">
      <c r="A101" s="245"/>
      <c r="B101" s="157" t="e">
        <f>CONCATENATE('INS.R'!G88)&amp;-('INS.R'!H88)</f>
        <v>#VALUE!</v>
      </c>
      <c r="C101" s="22">
        <f>C98</f>
        <v>0</v>
      </c>
      <c r="D101" s="59">
        <f>D98</f>
        <v>0</v>
      </c>
      <c r="E101" s="229"/>
      <c r="F101" s="229"/>
      <c r="G101" s="230"/>
      <c r="H101" s="230"/>
      <c r="I101" s="230"/>
      <c r="J101" s="196">
        <f>COUNTIF(K95:K100,"&gt;0")</f>
        <v>0</v>
      </c>
      <c r="K101" s="231">
        <f>SUM(K95:K100)</f>
        <v>0</v>
      </c>
      <c r="L101" s="232">
        <f>SUM(L95:L100)</f>
        <v>0</v>
      </c>
      <c r="M101" s="232">
        <f>SUM(M95:M100)</f>
        <v>0</v>
      </c>
      <c r="N101" s="232">
        <f>SUM(N95:N100)</f>
        <v>0</v>
      </c>
      <c r="O101" s="232">
        <f>SUM(O95:O100)</f>
        <v>0</v>
      </c>
    </row>
    <row r="102" spans="1:15" ht="14.25" customHeight="1" thickTop="1">
      <c r="A102" s="243">
        <v>14</v>
      </c>
      <c r="B102" s="13"/>
      <c r="C102" s="55">
        <f>C105</f>
        <v>0</v>
      </c>
      <c r="D102" s="57">
        <f>D105</f>
        <v>0</v>
      </c>
      <c r="E102" s="141" t="str">
        <f>('INS.R'!C95)</f>
        <v> </v>
      </c>
      <c r="F102" s="142" t="str">
        <f>('INS.R'!M95)</f>
        <v> </v>
      </c>
      <c r="G102" s="100" t="str">
        <f>'INS.R'!K95</f>
        <v> </v>
      </c>
      <c r="H102" s="202" t="str">
        <f>'INS.R'!N95</f>
        <v> </v>
      </c>
      <c r="I102" s="100">
        <v>1</v>
      </c>
      <c r="J102" s="116" t="str">
        <f>('INS.R'!J95)</f>
        <v> </v>
      </c>
      <c r="K102" s="100">
        <f aca="true" t="shared" si="13" ref="K102:K107">COUNT(L102,O102,N102,M102)</f>
        <v>0</v>
      </c>
      <c r="L102" s="147" t="s">
        <v>11</v>
      </c>
      <c r="M102" s="147" t="s">
        <v>11</v>
      </c>
      <c r="N102" s="147" t="s">
        <v>11</v>
      </c>
      <c r="O102" s="147" t="s">
        <v>11</v>
      </c>
    </row>
    <row r="103" spans="1:15" ht="14.25" customHeight="1">
      <c r="A103" s="244"/>
      <c r="B103" s="179" t="str">
        <f>('INS.R'!D95)</f>
        <v>A.S.D.</v>
      </c>
      <c r="C103" s="56">
        <f>C105</f>
        <v>0</v>
      </c>
      <c r="D103" s="58">
        <f>D105</f>
        <v>0</v>
      </c>
      <c r="E103" s="143" t="str">
        <f>('INS.R'!C96)</f>
        <v> </v>
      </c>
      <c r="F103" s="144" t="str">
        <f>('INS.R'!M96)</f>
        <v> </v>
      </c>
      <c r="G103" s="101" t="str">
        <f>'INS.R'!K96</f>
        <v> </v>
      </c>
      <c r="H103" s="203" t="str">
        <f>'INS.R'!N96</f>
        <v> </v>
      </c>
      <c r="I103" s="101">
        <v>2</v>
      </c>
      <c r="J103" s="117" t="str">
        <f>('INS.R'!J96)</f>
        <v> </v>
      </c>
      <c r="K103" s="101">
        <f t="shared" si="13"/>
        <v>0</v>
      </c>
      <c r="L103" s="148" t="s">
        <v>11</v>
      </c>
      <c r="M103" s="148" t="s">
        <v>11</v>
      </c>
      <c r="N103" s="148" t="s">
        <v>11</v>
      </c>
      <c r="O103" s="148" t="s">
        <v>11</v>
      </c>
    </row>
    <row r="104" spans="1:15" ht="14.25" customHeight="1">
      <c r="A104" s="244"/>
      <c r="B104" s="107"/>
      <c r="C104" s="56">
        <f>C105</f>
        <v>0</v>
      </c>
      <c r="D104" s="58">
        <f>D105</f>
        <v>0</v>
      </c>
      <c r="E104" s="143" t="str">
        <f>('INS.R'!C97)</f>
        <v> </v>
      </c>
      <c r="F104" s="144" t="str">
        <f>('INS.R'!M97)</f>
        <v> </v>
      </c>
      <c r="G104" s="101" t="str">
        <f>'INS.R'!K97</f>
        <v> </v>
      </c>
      <c r="H104" s="203" t="str">
        <f>'INS.R'!N97</f>
        <v> </v>
      </c>
      <c r="I104" s="101">
        <v>3</v>
      </c>
      <c r="J104" s="117" t="str">
        <f>('INS.R'!J97)</f>
        <v> </v>
      </c>
      <c r="K104" s="101">
        <f t="shared" si="13"/>
        <v>0</v>
      </c>
      <c r="L104" s="148" t="s">
        <v>11</v>
      </c>
      <c r="M104" s="148" t="s">
        <v>11</v>
      </c>
      <c r="N104" s="148" t="s">
        <v>11</v>
      </c>
      <c r="O104" s="148" t="s">
        <v>11</v>
      </c>
    </row>
    <row r="105" spans="1:15" ht="14.25" customHeight="1">
      <c r="A105" s="244"/>
      <c r="B105" s="180" t="str">
        <f>('INS.R'!E95)</f>
        <v> </v>
      </c>
      <c r="C105" s="66">
        <f>SUM(L108:O108)-MIN(L108:O108)-D105</f>
        <v>0</v>
      </c>
      <c r="D105" s="151">
        <v>0</v>
      </c>
      <c r="E105" s="143" t="str">
        <f>('INS.R'!C98)</f>
        <v> </v>
      </c>
      <c r="F105" s="144" t="str">
        <f>('INS.R'!M98)</f>
        <v> </v>
      </c>
      <c r="G105" s="101" t="str">
        <f>'INS.R'!K98</f>
        <v> </v>
      </c>
      <c r="H105" s="203" t="str">
        <f>'INS.R'!N98</f>
        <v> </v>
      </c>
      <c r="I105" s="101">
        <v>4</v>
      </c>
      <c r="J105" s="117" t="str">
        <f>('INS.R'!J98)</f>
        <v> </v>
      </c>
      <c r="K105" s="101">
        <f t="shared" si="13"/>
        <v>0</v>
      </c>
      <c r="L105" s="148" t="s">
        <v>11</v>
      </c>
      <c r="M105" s="148" t="s">
        <v>11</v>
      </c>
      <c r="N105" s="148" t="s">
        <v>11</v>
      </c>
      <c r="O105" s="148" t="s">
        <v>11</v>
      </c>
    </row>
    <row r="106" spans="1:15" ht="14.25" customHeight="1">
      <c r="A106" s="244"/>
      <c r="B106" s="155" t="str">
        <f>('INS.R'!I102)</f>
        <v> </v>
      </c>
      <c r="C106" s="56">
        <f>C105</f>
        <v>0</v>
      </c>
      <c r="D106" s="58">
        <f>D105</f>
        <v>0</v>
      </c>
      <c r="E106" s="143" t="str">
        <f>('INS.R'!C99)</f>
        <v> </v>
      </c>
      <c r="F106" s="144" t="str">
        <f>('INS.R'!M99)</f>
        <v> </v>
      </c>
      <c r="G106" s="101" t="str">
        <f>'INS.R'!K99</f>
        <v>  </v>
      </c>
      <c r="H106" s="203" t="str">
        <f>'INS.R'!N99</f>
        <v> </v>
      </c>
      <c r="I106" s="101">
        <v>5</v>
      </c>
      <c r="J106" s="117" t="str">
        <f>('INS.R'!J99)</f>
        <v> </v>
      </c>
      <c r="K106" s="101">
        <f t="shared" si="13"/>
        <v>0</v>
      </c>
      <c r="L106" s="148" t="s">
        <v>11</v>
      </c>
      <c r="M106" s="148" t="s">
        <v>11</v>
      </c>
      <c r="N106" s="148" t="s">
        <v>11</v>
      </c>
      <c r="O106" s="148" t="s">
        <v>11</v>
      </c>
    </row>
    <row r="107" spans="1:15" ht="14.25" customHeight="1">
      <c r="A107" s="244"/>
      <c r="B107" s="156" t="str">
        <f>('INS.R'!F95)</f>
        <v> </v>
      </c>
      <c r="C107" s="56">
        <f>C105</f>
        <v>0</v>
      </c>
      <c r="D107" s="58">
        <f>D105</f>
        <v>0</v>
      </c>
      <c r="E107" s="145" t="str">
        <f>('INS.R'!C100)</f>
        <v> </v>
      </c>
      <c r="F107" s="146" t="str">
        <f>('INS.R'!M100)</f>
        <v> </v>
      </c>
      <c r="G107" s="102" t="str">
        <f>'INS.R'!K100</f>
        <v> </v>
      </c>
      <c r="H107" s="204" t="str">
        <f>'INS.R'!N100</f>
        <v> </v>
      </c>
      <c r="I107" s="102">
        <v>6</v>
      </c>
      <c r="J107" s="118" t="str">
        <f>('INS.R'!J100)</f>
        <v> </v>
      </c>
      <c r="K107" s="102">
        <f t="shared" si="13"/>
        <v>0</v>
      </c>
      <c r="L107" s="149" t="s">
        <v>11</v>
      </c>
      <c r="M107" s="149" t="s">
        <v>11</v>
      </c>
      <c r="N107" s="149" t="s">
        <v>11</v>
      </c>
      <c r="O107" s="149" t="s">
        <v>11</v>
      </c>
    </row>
    <row r="108" spans="1:15" ht="14.25" customHeight="1" thickBot="1">
      <c r="A108" s="245"/>
      <c r="B108" s="157" t="e">
        <f>CONCATENATE('INS.R'!G95)&amp;-('INS.R'!H95)</f>
        <v>#VALUE!</v>
      </c>
      <c r="C108" s="22">
        <f>C105</f>
        <v>0</v>
      </c>
      <c r="D108" s="59">
        <f>D105</f>
        <v>0</v>
      </c>
      <c r="E108" s="229"/>
      <c r="F108" s="229"/>
      <c r="G108" s="230"/>
      <c r="H108" s="230"/>
      <c r="I108" s="230"/>
      <c r="J108" s="196">
        <f>COUNTIF(K102:K107,"&gt;0")</f>
        <v>0</v>
      </c>
      <c r="K108" s="231">
        <f>SUM(K102:K107)</f>
        <v>0</v>
      </c>
      <c r="L108" s="232">
        <f>SUM(L102:L107)</f>
        <v>0</v>
      </c>
      <c r="M108" s="232">
        <f>SUM(M102:M107)</f>
        <v>0</v>
      </c>
      <c r="N108" s="232">
        <f>SUM(N102:N107)</f>
        <v>0</v>
      </c>
      <c r="O108" s="232">
        <f>SUM(O102:O107)</f>
        <v>0</v>
      </c>
    </row>
    <row r="109" spans="1:15" ht="14.25" customHeight="1" thickTop="1">
      <c r="A109" s="243">
        <v>15</v>
      </c>
      <c r="B109" s="13"/>
      <c r="C109" s="55">
        <f>C112</f>
        <v>0</v>
      </c>
      <c r="D109" s="57">
        <f>D112</f>
        <v>0</v>
      </c>
      <c r="E109" s="141" t="str">
        <f>('INS.R'!C102)</f>
        <v> </v>
      </c>
      <c r="F109" s="142" t="str">
        <f>('INS.R'!M102)</f>
        <v> </v>
      </c>
      <c r="G109" s="100" t="str">
        <f>'INS.R'!K102</f>
        <v> </v>
      </c>
      <c r="H109" s="202" t="str">
        <f>'INS.R'!N102</f>
        <v> </v>
      </c>
      <c r="I109" s="100">
        <v>1</v>
      </c>
      <c r="J109" s="116" t="str">
        <f>('INS.R'!J102)</f>
        <v> </v>
      </c>
      <c r="K109" s="100">
        <f aca="true" t="shared" si="14" ref="K109:K114">COUNT(L109,O109,N109,M109)</f>
        <v>0</v>
      </c>
      <c r="L109" s="147" t="s">
        <v>11</v>
      </c>
      <c r="M109" s="147" t="s">
        <v>11</v>
      </c>
      <c r="N109" s="147" t="s">
        <v>11</v>
      </c>
      <c r="O109" s="147" t="s">
        <v>11</v>
      </c>
    </row>
    <row r="110" spans="1:15" ht="14.25" customHeight="1">
      <c r="A110" s="244"/>
      <c r="B110" s="179" t="str">
        <f>('INS.R'!D102)</f>
        <v>A.S.D.</v>
      </c>
      <c r="C110" s="56">
        <f>C112</f>
        <v>0</v>
      </c>
      <c r="D110" s="58">
        <f>D112</f>
        <v>0</v>
      </c>
      <c r="E110" s="143" t="str">
        <f>('INS.R'!C103)</f>
        <v> </v>
      </c>
      <c r="F110" s="144" t="str">
        <f>('INS.R'!M103)</f>
        <v> </v>
      </c>
      <c r="G110" s="101" t="str">
        <f>'INS.R'!K103</f>
        <v> </v>
      </c>
      <c r="H110" s="203" t="str">
        <f>'INS.R'!N103</f>
        <v> </v>
      </c>
      <c r="I110" s="101">
        <v>2</v>
      </c>
      <c r="J110" s="117" t="str">
        <f>('INS.R'!J103)</f>
        <v> </v>
      </c>
      <c r="K110" s="101">
        <f t="shared" si="14"/>
        <v>0</v>
      </c>
      <c r="L110" s="148" t="s">
        <v>11</v>
      </c>
      <c r="M110" s="148" t="s">
        <v>11</v>
      </c>
      <c r="N110" s="148" t="s">
        <v>11</v>
      </c>
      <c r="O110" s="148" t="s">
        <v>11</v>
      </c>
    </row>
    <row r="111" spans="1:15" ht="14.25" customHeight="1">
      <c r="A111" s="244"/>
      <c r="B111" s="107"/>
      <c r="C111" s="56">
        <f>C112</f>
        <v>0</v>
      </c>
      <c r="D111" s="58">
        <f>D112</f>
        <v>0</v>
      </c>
      <c r="E111" s="143" t="str">
        <f>('INS.R'!C104)</f>
        <v> </v>
      </c>
      <c r="F111" s="144" t="str">
        <f>('INS.R'!M104)</f>
        <v> </v>
      </c>
      <c r="G111" s="101" t="str">
        <f>'INS.R'!K104</f>
        <v> </v>
      </c>
      <c r="H111" s="203" t="str">
        <f>'INS.R'!N104</f>
        <v> </v>
      </c>
      <c r="I111" s="101">
        <v>3</v>
      </c>
      <c r="J111" s="117" t="str">
        <f>('INS.R'!J104)</f>
        <v> </v>
      </c>
      <c r="K111" s="101">
        <f t="shared" si="14"/>
        <v>0</v>
      </c>
      <c r="L111" s="148" t="s">
        <v>11</v>
      </c>
      <c r="M111" s="148" t="s">
        <v>11</v>
      </c>
      <c r="N111" s="148" t="s">
        <v>11</v>
      </c>
      <c r="O111" s="148" t="s">
        <v>11</v>
      </c>
    </row>
    <row r="112" spans="1:15" ht="14.25" customHeight="1">
      <c r="A112" s="244"/>
      <c r="B112" s="180" t="str">
        <f>('INS.R'!E102)</f>
        <v> </v>
      </c>
      <c r="C112" s="66">
        <f>SUM(L115:O115)-MIN(L115:O115)-D112</f>
        <v>0</v>
      </c>
      <c r="D112" s="151">
        <v>0</v>
      </c>
      <c r="E112" s="143" t="str">
        <f>('INS.R'!C105)</f>
        <v> </v>
      </c>
      <c r="F112" s="144" t="str">
        <f>('INS.R'!M105)</f>
        <v> </v>
      </c>
      <c r="G112" s="101" t="str">
        <f>'INS.R'!K105</f>
        <v> </v>
      </c>
      <c r="H112" s="203" t="str">
        <f>'INS.R'!N105</f>
        <v> </v>
      </c>
      <c r="I112" s="101">
        <v>4</v>
      </c>
      <c r="J112" s="117" t="str">
        <f>('INS.R'!J105)</f>
        <v> </v>
      </c>
      <c r="K112" s="101">
        <f t="shared" si="14"/>
        <v>0</v>
      </c>
      <c r="L112" s="148" t="s">
        <v>11</v>
      </c>
      <c r="M112" s="148" t="s">
        <v>11</v>
      </c>
      <c r="N112" s="148" t="s">
        <v>11</v>
      </c>
      <c r="O112" s="148" t="s">
        <v>11</v>
      </c>
    </row>
    <row r="113" spans="1:15" ht="14.25" customHeight="1">
      <c r="A113" s="244"/>
      <c r="B113" s="155" t="str">
        <f>('INS.R'!I109)</f>
        <v> </v>
      </c>
      <c r="C113" s="56">
        <f>C112</f>
        <v>0</v>
      </c>
      <c r="D113" s="58">
        <f>D112</f>
        <v>0</v>
      </c>
      <c r="E113" s="143" t="str">
        <f>('INS.R'!C106)</f>
        <v> </v>
      </c>
      <c r="F113" s="144" t="str">
        <f>('INS.R'!M106)</f>
        <v> </v>
      </c>
      <c r="G113" s="101" t="str">
        <f>'INS.R'!K106</f>
        <v> </v>
      </c>
      <c r="H113" s="203" t="str">
        <f>'INS.R'!N106</f>
        <v> </v>
      </c>
      <c r="I113" s="101">
        <v>5</v>
      </c>
      <c r="J113" s="117" t="str">
        <f>('INS.R'!J106)</f>
        <v> </v>
      </c>
      <c r="K113" s="101">
        <f t="shared" si="14"/>
        <v>0</v>
      </c>
      <c r="L113" s="148" t="s">
        <v>11</v>
      </c>
      <c r="M113" s="148" t="s">
        <v>11</v>
      </c>
      <c r="N113" s="148" t="s">
        <v>11</v>
      </c>
      <c r="O113" s="148" t="s">
        <v>11</v>
      </c>
    </row>
    <row r="114" spans="1:15" ht="14.25" customHeight="1">
      <c r="A114" s="244"/>
      <c r="B114" s="156" t="str">
        <f>('INS.R'!F102)</f>
        <v> </v>
      </c>
      <c r="C114" s="56">
        <f>C112</f>
        <v>0</v>
      </c>
      <c r="D114" s="58">
        <f>D112</f>
        <v>0</v>
      </c>
      <c r="E114" s="145" t="str">
        <f>('INS.R'!C107)</f>
        <v> </v>
      </c>
      <c r="F114" s="146" t="str">
        <f>('INS.R'!M107)</f>
        <v> </v>
      </c>
      <c r="G114" s="102" t="str">
        <f>'INS.R'!K107</f>
        <v> </v>
      </c>
      <c r="H114" s="204" t="str">
        <f>'INS.R'!N107</f>
        <v> </v>
      </c>
      <c r="I114" s="102">
        <v>6</v>
      </c>
      <c r="J114" s="118" t="str">
        <f>('INS.R'!J107)</f>
        <v> </v>
      </c>
      <c r="K114" s="102">
        <f t="shared" si="14"/>
        <v>0</v>
      </c>
      <c r="L114" s="149" t="s">
        <v>11</v>
      </c>
      <c r="M114" s="149" t="s">
        <v>11</v>
      </c>
      <c r="N114" s="149" t="s">
        <v>11</v>
      </c>
      <c r="O114" s="149" t="s">
        <v>11</v>
      </c>
    </row>
    <row r="115" spans="1:15" ht="14.25" customHeight="1" thickBot="1">
      <c r="A115" s="245"/>
      <c r="B115" s="157" t="e">
        <f>CONCATENATE('INS.R'!G102)&amp;-('INS.R'!H102)</f>
        <v>#VALUE!</v>
      </c>
      <c r="C115" s="22">
        <f>C112</f>
        <v>0</v>
      </c>
      <c r="D115" s="59">
        <f>D112</f>
        <v>0</v>
      </c>
      <c r="E115" s="229"/>
      <c r="F115" s="229"/>
      <c r="G115" s="230"/>
      <c r="H115" s="230"/>
      <c r="I115" s="230"/>
      <c r="J115" s="196">
        <f>COUNTIF(K109:K114,"&gt;0")</f>
        <v>0</v>
      </c>
      <c r="K115" s="231">
        <f>SUM(K109:K114)</f>
        <v>0</v>
      </c>
      <c r="L115" s="232">
        <f>SUM(L109:L114)</f>
        <v>0</v>
      </c>
      <c r="M115" s="232">
        <f>SUM(M109:M114)</f>
        <v>0</v>
      </c>
      <c r="N115" s="232">
        <f>SUM(N109:N114)</f>
        <v>0</v>
      </c>
      <c r="O115" s="232">
        <f>SUM(O109:O114)</f>
        <v>0</v>
      </c>
    </row>
    <row r="116" spans="1:15" s="38" customFormat="1" ht="13.5" customHeight="1" thickTop="1">
      <c r="A116" s="33"/>
      <c r="B116" s="34"/>
      <c r="C116" s="35"/>
      <c r="D116" s="36"/>
      <c r="E116" s="37"/>
      <c r="F116" s="37"/>
      <c r="G116" s="41"/>
      <c r="H116" s="41"/>
      <c r="I116" s="41"/>
      <c r="J116" s="197">
        <f>SUM(J17,J24,J31,J38,J45,J52,J59,J66,J73,J80,J87,J94,J101,J108,J115)</f>
        <v>0</v>
      </c>
      <c r="K116" s="41"/>
      <c r="L116" s="32"/>
      <c r="M116" s="32"/>
      <c r="N116" s="32"/>
      <c r="O116" s="32"/>
    </row>
    <row r="117" spans="1:11" s="2" customFormat="1" ht="14.25">
      <c r="A117" s="99"/>
      <c r="B117" s="99" t="s">
        <v>28</v>
      </c>
      <c r="C117" s="16"/>
      <c r="D117" s="19"/>
      <c r="E117" s="19"/>
      <c r="F117" s="19"/>
      <c r="G117" s="106"/>
      <c r="H117" s="106"/>
      <c r="I117" s="106"/>
      <c r="J117" s="106"/>
      <c r="K117" s="72"/>
    </row>
  </sheetData>
  <sheetProtection/>
  <mergeCells count="27">
    <mergeCell ref="A81:A87"/>
    <mergeCell ref="A53:A59"/>
    <mergeCell ref="A60:A66"/>
    <mergeCell ref="A67:A73"/>
    <mergeCell ref="A74:A80"/>
    <mergeCell ref="A88:A94"/>
    <mergeCell ref="A95:A101"/>
    <mergeCell ref="A102:A108"/>
    <mergeCell ref="A109:A115"/>
    <mergeCell ref="A46:A52"/>
    <mergeCell ref="A2:O2"/>
    <mergeCell ref="A3:O3"/>
    <mergeCell ref="K4:M4"/>
    <mergeCell ref="B8:B9"/>
    <mergeCell ref="G8:G9"/>
    <mergeCell ref="A11:A17"/>
    <mergeCell ref="A18:A24"/>
    <mergeCell ref="A25:A31"/>
    <mergeCell ref="A32:A38"/>
    <mergeCell ref="A39:A45"/>
    <mergeCell ref="O8:O9"/>
    <mergeCell ref="H8:H9"/>
    <mergeCell ref="I8:I9"/>
    <mergeCell ref="J8:J9"/>
    <mergeCell ref="L8:L9"/>
    <mergeCell ref="M8:M9"/>
    <mergeCell ref="N8:N9"/>
  </mergeCells>
  <printOptions horizontalCentered="1"/>
  <pageMargins left="0" right="0" top="0" bottom="0.3937007874015748" header="1.3779527559055118" footer="0.2362204724409449"/>
  <pageSetup fitToHeight="4" horizontalDpi="360" verticalDpi="360" orientation="landscape" paperSize="9" scale="78" r:id="rId2"/>
  <headerFooter alignWithMargins="0">
    <oddHeader>&amp;RPagina &amp;P di &amp;N</oddHeader>
    <oddFooter>&amp;L&amp;8Il Presidente di Giuria
( LUZZARA Gabriella )&amp;R&amp;8L'Ufficiale di Gara
( CHIALA' Giorgio )</oddFooter>
  </headerFooter>
  <rowBreaks count="1" manualBreakCount="1">
    <brk id="10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O117"/>
  <sheetViews>
    <sheetView showGridLines="0" zoomScale="75" zoomScaleNormal="75" zoomScalePageLayoutView="0" workbookViewId="0" topLeftCell="A1">
      <pane ySplit="9" topLeftCell="BM10" activePane="bottomLeft" state="frozen"/>
      <selection pane="topLeft" activeCell="Q4" sqref="Q4"/>
      <selection pane="bottomLeft" activeCell="Q4" sqref="Q4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11.710937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81" t="s">
        <v>49</v>
      </c>
    </row>
    <row r="2" spans="1:15" ht="36.75" customHeight="1">
      <c r="A2" s="246" t="e">
        <f>#REF!</f>
        <v>#REF!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e">
        <f>#REF!</f>
        <v>#REF!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e">
        <f>#REF!</f>
        <v>#REF!</v>
      </c>
      <c r="C4" s="161" t="e">
        <f>#REF!</f>
        <v>#REF!</v>
      </c>
      <c r="J4" s="164" t="e">
        <f>#REF!</f>
        <v>#REF!</v>
      </c>
      <c r="K4" s="249" t="e">
        <f>#REF!</f>
        <v>#REF!</v>
      </c>
      <c r="L4" s="249"/>
      <c r="M4" s="249"/>
      <c r="O4" s="78"/>
    </row>
    <row r="5" spans="2:15" s="12" customFormat="1" ht="12.75" customHeight="1">
      <c r="B5" s="162" t="e">
        <f>#REF!</f>
        <v>#REF!</v>
      </c>
      <c r="C5" s="163" t="e">
        <f>#REF!</f>
        <v>#REF!</v>
      </c>
      <c r="D5" s="71"/>
      <c r="E5" s="71"/>
      <c r="F5" s="165" t="e">
        <f>#REF!</f>
        <v>#REF!</v>
      </c>
      <c r="J5" s="71"/>
      <c r="K5" s="166" t="e">
        <f>#REF!</f>
        <v>#REF!</v>
      </c>
      <c r="L5" s="71"/>
      <c r="O5" s="154"/>
    </row>
    <row r="6" spans="3:15" s="12" customFormat="1" ht="15.75" customHeight="1">
      <c r="C6" s="71"/>
      <c r="D6" s="71"/>
      <c r="E6" s="71"/>
      <c r="F6" s="71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73"/>
      <c r="I7" s="73"/>
      <c r="L7" s="73"/>
      <c r="M7" s="73"/>
      <c r="N7" s="73"/>
      <c r="O7" s="73"/>
    </row>
    <row r="8" spans="1:15" s="4" customFormat="1" ht="16.5" customHeight="1" thickTop="1">
      <c r="A8" s="182" t="s">
        <v>7</v>
      </c>
      <c r="B8" s="277" t="s">
        <v>29</v>
      </c>
      <c r="C8" s="183" t="s">
        <v>2</v>
      </c>
      <c r="D8" s="184" t="s">
        <v>12</v>
      </c>
      <c r="E8" s="185" t="s">
        <v>46</v>
      </c>
      <c r="F8" s="185" t="s">
        <v>42</v>
      </c>
      <c r="G8" s="278" t="s">
        <v>13</v>
      </c>
      <c r="H8" s="271" t="s">
        <v>55</v>
      </c>
      <c r="I8" s="273" t="s">
        <v>50</v>
      </c>
      <c r="J8" s="275" t="s">
        <v>3</v>
      </c>
      <c r="K8" s="186" t="s">
        <v>26</v>
      </c>
      <c r="L8" s="269" t="s">
        <v>52</v>
      </c>
      <c r="M8" s="269" t="s">
        <v>38</v>
      </c>
      <c r="N8" s="269" t="s">
        <v>39</v>
      </c>
      <c r="O8" s="269" t="s">
        <v>40</v>
      </c>
    </row>
    <row r="9" spans="1:15" s="4" customFormat="1" ht="16.5" customHeight="1" thickBot="1">
      <c r="A9" s="187" t="s">
        <v>8</v>
      </c>
      <c r="B9" s="276"/>
      <c r="C9" s="188" t="s">
        <v>6</v>
      </c>
      <c r="D9" s="189" t="s">
        <v>30</v>
      </c>
      <c r="E9" s="190" t="s">
        <v>44</v>
      </c>
      <c r="F9" s="190" t="s">
        <v>43</v>
      </c>
      <c r="G9" s="272"/>
      <c r="H9" s="272"/>
      <c r="I9" s="274"/>
      <c r="J9" s="276"/>
      <c r="K9" s="191" t="s">
        <v>27</v>
      </c>
      <c r="L9" s="270"/>
      <c r="M9" s="270"/>
      <c r="N9" s="270"/>
      <c r="O9" s="270"/>
    </row>
    <row r="10" spans="1:15" s="11" customFormat="1" ht="5.25" customHeight="1" thickBot="1" thickTop="1">
      <c r="A10" s="8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f>C14</f>
        <v>0</v>
      </c>
      <c r="D11" s="57">
        <f>D14</f>
        <v>0</v>
      </c>
      <c r="E11" s="141">
        <f>('INS.R'!C4)</f>
        <v>129951</v>
      </c>
      <c r="F11" s="142">
        <f>('INS.R'!M4)</f>
        <v>35886</v>
      </c>
      <c r="G11" s="100" t="str">
        <f>'INS.R'!K4</f>
        <v>P</v>
      </c>
      <c r="H11" s="202" t="str">
        <f>'INS.R'!O4</f>
        <v> </v>
      </c>
      <c r="I11" s="100">
        <v>1</v>
      </c>
      <c r="J11" s="116" t="str">
        <f>('INS.R'!J4)</f>
        <v>BACCI  Francesca</v>
      </c>
      <c r="K11" s="100">
        <f aca="true" t="shared" si="0" ref="K11:K16">COUNT(L11,O11,N11,M11)</f>
        <v>0</v>
      </c>
      <c r="L11" s="147" t="s">
        <v>11</v>
      </c>
      <c r="M11" s="147" t="s">
        <v>11</v>
      </c>
      <c r="N11" s="147" t="s">
        <v>11</v>
      </c>
      <c r="O11" s="147" t="s">
        <v>11</v>
      </c>
    </row>
    <row r="12" spans="1:15" ht="14.25" customHeight="1">
      <c r="A12" s="244"/>
      <c r="B12" s="179" t="str">
        <f>('INS.R'!D4)</f>
        <v>A.S.D.</v>
      </c>
      <c r="C12" s="56">
        <f>C14</f>
        <v>0</v>
      </c>
      <c r="D12" s="58">
        <f>D14</f>
        <v>0</v>
      </c>
      <c r="E12" s="143">
        <f>('INS.R'!C5)</f>
        <v>174769</v>
      </c>
      <c r="F12" s="144">
        <f>('INS.R'!M5)</f>
        <v>36132</v>
      </c>
      <c r="G12" s="101" t="str">
        <f>'INS.R'!K5</f>
        <v>P</v>
      </c>
      <c r="H12" s="203" t="str">
        <f>'INS.R'!O5</f>
        <v> </v>
      </c>
      <c r="I12" s="101">
        <v>2</v>
      </c>
      <c r="J12" s="117" t="str">
        <f>('INS.R'!J5)</f>
        <v>COCCIA  Clarissa</v>
      </c>
      <c r="K12" s="101">
        <f t="shared" si="0"/>
        <v>0</v>
      </c>
      <c r="L12" s="148" t="s">
        <v>11</v>
      </c>
      <c r="M12" s="148" t="s">
        <v>11</v>
      </c>
      <c r="N12" s="148" t="s">
        <v>11</v>
      </c>
      <c r="O12" s="148" t="s">
        <v>11</v>
      </c>
    </row>
    <row r="13" spans="1:15" ht="14.25" customHeight="1">
      <c r="A13" s="244"/>
      <c r="B13" s="107"/>
      <c r="C13" s="56">
        <f>C14</f>
        <v>0</v>
      </c>
      <c r="D13" s="58">
        <f>D14</f>
        <v>0</v>
      </c>
      <c r="E13" s="143">
        <f>('INS.R'!C6)</f>
        <v>205959</v>
      </c>
      <c r="F13" s="144">
        <f>('INS.R'!M6)</f>
        <v>36011</v>
      </c>
      <c r="G13" s="101" t="str">
        <f>'INS.R'!K6</f>
        <v>P</v>
      </c>
      <c r="H13" s="203" t="str">
        <f>'INS.R'!O6</f>
        <v> </v>
      </c>
      <c r="I13" s="101">
        <v>3</v>
      </c>
      <c r="J13" s="117" t="str">
        <f>('INS.R'!J6)</f>
        <v>GILARDI  Francesca</v>
      </c>
      <c r="K13" s="101">
        <f t="shared" si="0"/>
        <v>0</v>
      </c>
      <c r="L13" s="148" t="s">
        <v>11</v>
      </c>
      <c r="M13" s="148" t="s">
        <v>11</v>
      </c>
      <c r="N13" s="148" t="s">
        <v>11</v>
      </c>
      <c r="O13" s="148" t="s">
        <v>11</v>
      </c>
    </row>
    <row r="14" spans="1:15" ht="14.25" customHeight="1">
      <c r="A14" s="244"/>
      <c r="B14" s="180" t="str">
        <f>('INS.R'!E4)</f>
        <v>GINNASTICA  PAVESE</v>
      </c>
      <c r="C14" s="66">
        <f>SUM(L17:O17)-MIN(L17:O17)-D14</f>
        <v>0</v>
      </c>
      <c r="D14" s="151">
        <v>0</v>
      </c>
      <c r="E14" s="143">
        <f>('INS.R'!C7)</f>
        <v>164717</v>
      </c>
      <c r="F14" s="144">
        <f>('INS.R'!M7)</f>
        <v>36059</v>
      </c>
      <c r="G14" s="101" t="str">
        <f>'INS.R'!K7</f>
        <v>P</v>
      </c>
      <c r="H14" s="203" t="str">
        <f>'INS.R'!O7</f>
        <v> </v>
      </c>
      <c r="I14" s="101">
        <v>4</v>
      </c>
      <c r="J14" s="117" t="str">
        <f>('INS.R'!J7)</f>
        <v>LANZA  Francesca</v>
      </c>
      <c r="K14" s="101">
        <f t="shared" si="0"/>
        <v>0</v>
      </c>
      <c r="L14" s="148" t="s">
        <v>11</v>
      </c>
      <c r="M14" s="148" t="s">
        <v>11</v>
      </c>
      <c r="N14" s="148" t="s">
        <v>11</v>
      </c>
      <c r="O14" s="148" t="s">
        <v>11</v>
      </c>
    </row>
    <row r="15" spans="1:15" ht="14.25" customHeight="1">
      <c r="A15" s="244"/>
      <c r="B15" s="155" t="str">
        <f>('INS.R'!I11)</f>
        <v>Squadra "B"</v>
      </c>
      <c r="C15" s="56">
        <f>C14</f>
        <v>0</v>
      </c>
      <c r="D15" s="58">
        <f>D14</f>
        <v>0</v>
      </c>
      <c r="E15" s="143">
        <f>('INS.R'!C8)</f>
        <v>129926</v>
      </c>
      <c r="F15" s="144">
        <f>('INS.R'!M8)</f>
        <v>35967</v>
      </c>
      <c r="G15" s="101" t="str">
        <f>'INS.R'!K8</f>
        <v>P</v>
      </c>
      <c r="H15" s="203" t="str">
        <f>'INS.R'!O8</f>
        <v> </v>
      </c>
      <c r="I15" s="101">
        <v>5</v>
      </c>
      <c r="J15" s="117" t="str">
        <f>('INS.R'!J8)</f>
        <v>MARCHESI  Martina</v>
      </c>
      <c r="K15" s="101">
        <f t="shared" si="0"/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tr">
        <f>('INS.R'!F4)</f>
        <v>Pavia</v>
      </c>
      <c r="C16" s="56">
        <f>C14</f>
        <v>0</v>
      </c>
      <c r="D16" s="58">
        <f>D14</f>
        <v>0</v>
      </c>
      <c r="E16" s="145">
        <f>('INS.R'!C9)</f>
        <v>162059</v>
      </c>
      <c r="F16" s="146">
        <f>('INS.R'!M9)</f>
        <v>35855</v>
      </c>
      <c r="G16" s="102" t="str">
        <f>'INS.R'!K9</f>
        <v>P</v>
      </c>
      <c r="H16" s="204" t="str">
        <f>'INS.R'!O9</f>
        <v> </v>
      </c>
      <c r="I16" s="102">
        <v>6</v>
      </c>
      <c r="J16" s="118" t="str">
        <f>('INS.R'!J9)</f>
        <v>ORLANDI  Francesca</v>
      </c>
      <c r="K16" s="102">
        <f t="shared" si="0"/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tr">
        <f>CONCATENATE('INS.R'!G4)&amp;-('INS.R'!H4)</f>
        <v>2-81</v>
      </c>
      <c r="C17" s="22">
        <f>C14</f>
        <v>0</v>
      </c>
      <c r="D17" s="59">
        <f>D14</f>
        <v>0</v>
      </c>
      <c r="E17" s="229"/>
      <c r="F17" s="229"/>
      <c r="G17" s="230"/>
      <c r="H17" s="230"/>
      <c r="I17" s="230"/>
      <c r="J17" s="196">
        <f>COUNTIF(K11:K16,"&gt;0")</f>
        <v>0</v>
      </c>
      <c r="K17" s="231">
        <f>SUM(K11:K16)</f>
        <v>0</v>
      </c>
      <c r="L17" s="232">
        <f>SUM(L11:L16)</f>
        <v>0</v>
      </c>
      <c r="M17" s="232">
        <f>SUM(M11:M16)</f>
        <v>0</v>
      </c>
      <c r="N17" s="232">
        <f>SUM(N11:N16)</f>
        <v>0</v>
      </c>
      <c r="O17" s="232">
        <f>SUM(O11:O16)</f>
        <v>0</v>
      </c>
    </row>
    <row r="18" spans="1:15" ht="14.25" customHeight="1" thickTop="1">
      <c r="A18" s="243">
        <v>2</v>
      </c>
      <c r="B18" s="13"/>
      <c r="C18" s="55">
        <f>C21</f>
        <v>0</v>
      </c>
      <c r="D18" s="57">
        <f>D21</f>
        <v>0</v>
      </c>
      <c r="E18" s="141">
        <f>('INS.R'!C11)</f>
        <v>216005</v>
      </c>
      <c r="F18" s="142">
        <f>('INS.R'!M11)</f>
        <v>36176</v>
      </c>
      <c r="G18" s="100" t="str">
        <f>'INS.R'!K11</f>
        <v>P</v>
      </c>
      <c r="H18" s="202" t="str">
        <f>'INS.R'!O11</f>
        <v> </v>
      </c>
      <c r="I18" s="100">
        <v>1</v>
      </c>
      <c r="J18" s="116" t="str">
        <f>('INS.R'!J11)</f>
        <v>CAMMARATA  Ilaria</v>
      </c>
      <c r="K18" s="100">
        <f aca="true" t="shared" si="1" ref="K18:K23">COUNT(L18,O18,N18,M18)</f>
        <v>0</v>
      </c>
      <c r="L18" s="147" t="s">
        <v>11</v>
      </c>
      <c r="M18" s="147" t="s">
        <v>11</v>
      </c>
      <c r="N18" s="147" t="s">
        <v>11</v>
      </c>
      <c r="O18" s="147" t="s">
        <v>11</v>
      </c>
    </row>
    <row r="19" spans="1:15" ht="14.25" customHeight="1">
      <c r="A19" s="244"/>
      <c r="B19" s="179" t="str">
        <f>('INS.R'!D11)</f>
        <v>A.S.D.</v>
      </c>
      <c r="C19" s="56">
        <f>C21</f>
        <v>0</v>
      </c>
      <c r="D19" s="58">
        <f>D21</f>
        <v>0</v>
      </c>
      <c r="E19" s="143">
        <f>('INS.R'!C12)</f>
        <v>256135</v>
      </c>
      <c r="F19" s="144">
        <f>('INS.R'!M12)</f>
        <v>35761</v>
      </c>
      <c r="G19" s="101" t="str">
        <f>'INS.R'!K12</f>
        <v>P</v>
      </c>
      <c r="H19" s="203" t="str">
        <f>'INS.R'!O12</f>
        <v> </v>
      </c>
      <c r="I19" s="101">
        <v>2</v>
      </c>
      <c r="J19" s="117" t="str">
        <f>('INS.R'!J12)</f>
        <v>CREVANI  Caterina</v>
      </c>
      <c r="K19" s="101">
        <f t="shared" si="1"/>
        <v>0</v>
      </c>
      <c r="L19" s="148" t="s">
        <v>11</v>
      </c>
      <c r="M19" s="148" t="s">
        <v>11</v>
      </c>
      <c r="N19" s="148" t="s">
        <v>11</v>
      </c>
      <c r="O19" s="148" t="s">
        <v>11</v>
      </c>
    </row>
    <row r="20" spans="1:15" ht="14.25" customHeight="1">
      <c r="A20" s="244"/>
      <c r="B20" s="107"/>
      <c r="C20" s="56">
        <f>C21</f>
        <v>0</v>
      </c>
      <c r="D20" s="58">
        <f>D21</f>
        <v>0</v>
      </c>
      <c r="E20" s="143">
        <f>('INS.R'!C13)</f>
        <v>241549</v>
      </c>
      <c r="F20" s="144">
        <f>('INS.R'!M13)</f>
        <v>36062</v>
      </c>
      <c r="G20" s="101" t="str">
        <f>'INS.R'!K13</f>
        <v>P</v>
      </c>
      <c r="H20" s="203" t="str">
        <f>'INS.R'!O13</f>
        <v> </v>
      </c>
      <c r="I20" s="101">
        <v>3</v>
      </c>
      <c r="J20" s="117" t="str">
        <f>('INS.R'!J13)</f>
        <v>GADDI  Giulia</v>
      </c>
      <c r="K20" s="101">
        <f t="shared" si="1"/>
        <v>0</v>
      </c>
      <c r="L20" s="148" t="s">
        <v>11</v>
      </c>
      <c r="M20" s="148" t="s">
        <v>11</v>
      </c>
      <c r="N20" s="148" t="s">
        <v>11</v>
      </c>
      <c r="O20" s="148" t="s">
        <v>11</v>
      </c>
    </row>
    <row r="21" spans="1:15" ht="14.25" customHeight="1">
      <c r="A21" s="244"/>
      <c r="B21" s="180" t="str">
        <f>('INS.R'!E11)</f>
        <v>GINNASTICA  PAVESE</v>
      </c>
      <c r="C21" s="66">
        <f>SUM(L24:O24)-MIN(L24:O24)-D21</f>
        <v>0</v>
      </c>
      <c r="D21" s="151">
        <v>0</v>
      </c>
      <c r="E21" s="143">
        <f>('INS.R'!C14)</f>
        <v>216006</v>
      </c>
      <c r="F21" s="144">
        <f>('INS.R'!M14)</f>
        <v>35879</v>
      </c>
      <c r="G21" s="101" t="str">
        <f>'INS.R'!K14</f>
        <v>P</v>
      </c>
      <c r="H21" s="203" t="str">
        <f>'INS.R'!O14</f>
        <v> </v>
      </c>
      <c r="I21" s="101">
        <v>4</v>
      </c>
      <c r="J21" s="117" t="str">
        <f>('INS.R'!J14)</f>
        <v>ZERINO  Chiara</v>
      </c>
      <c r="K21" s="101">
        <f t="shared" si="1"/>
        <v>0</v>
      </c>
      <c r="L21" s="148" t="s">
        <v>11</v>
      </c>
      <c r="M21" s="148" t="s">
        <v>11</v>
      </c>
      <c r="N21" s="148" t="s">
        <v>11</v>
      </c>
      <c r="O21" s="148" t="s">
        <v>11</v>
      </c>
    </row>
    <row r="22" spans="1:15" ht="14.25" customHeight="1">
      <c r="A22" s="244"/>
      <c r="B22" s="155" t="str">
        <f>('INS.R'!I18)</f>
        <v>Squadra "A"</v>
      </c>
      <c r="C22" s="56">
        <f>C21</f>
        <v>0</v>
      </c>
      <c r="D22" s="58">
        <f>D21</f>
        <v>0</v>
      </c>
      <c r="E22" s="143" t="str">
        <f>('INS.R'!C15)</f>
        <v> </v>
      </c>
      <c r="F22" s="144" t="str">
        <f>('INS.R'!M15)</f>
        <v> </v>
      </c>
      <c r="G22" s="101" t="str">
        <f>'INS.R'!K15</f>
        <v>n.i.</v>
      </c>
      <c r="H22" s="203" t="str">
        <f>'INS.R'!O15</f>
        <v> </v>
      </c>
      <c r="I22" s="101">
        <v>5</v>
      </c>
      <c r="J22" s="117" t="str">
        <f>('INS.R'!J15)</f>
        <v> </v>
      </c>
      <c r="K22" s="101">
        <f t="shared" si="1"/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tr">
        <f>('INS.R'!F11)</f>
        <v>Pavia</v>
      </c>
      <c r="C23" s="56">
        <f>C21</f>
        <v>0</v>
      </c>
      <c r="D23" s="58">
        <f>D21</f>
        <v>0</v>
      </c>
      <c r="E23" s="145" t="str">
        <f>('INS.R'!C16)</f>
        <v> </v>
      </c>
      <c r="F23" s="146" t="str">
        <f>('INS.R'!M16)</f>
        <v> </v>
      </c>
      <c r="G23" s="102" t="str">
        <f>'INS.R'!K16</f>
        <v>n.i.</v>
      </c>
      <c r="H23" s="204" t="str">
        <f>'INS.R'!O16</f>
        <v> </v>
      </c>
      <c r="I23" s="102">
        <v>6</v>
      </c>
      <c r="J23" s="118" t="str">
        <f>('INS.R'!J16)</f>
        <v> </v>
      </c>
      <c r="K23" s="102">
        <f t="shared" si="1"/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tr">
        <f>CONCATENATE('INS.R'!G11)&amp;-('INS.R'!H11)</f>
        <v>2-81</v>
      </c>
      <c r="C24" s="22">
        <f>C21</f>
        <v>0</v>
      </c>
      <c r="D24" s="59">
        <f>D21</f>
        <v>0</v>
      </c>
      <c r="E24" s="229"/>
      <c r="F24" s="229"/>
      <c r="G24" s="230"/>
      <c r="H24" s="230"/>
      <c r="I24" s="230"/>
      <c r="J24" s="196">
        <f>COUNTIF(K18:K23,"&gt;0")</f>
        <v>0</v>
      </c>
      <c r="K24" s="231">
        <f>SUM(K18:K23)</f>
        <v>0</v>
      </c>
      <c r="L24" s="232">
        <f>SUM(L18:L23)</f>
        <v>0</v>
      </c>
      <c r="M24" s="232">
        <f>SUM(M18:M23)</f>
        <v>0</v>
      </c>
      <c r="N24" s="232">
        <f>SUM(N18:N23)</f>
        <v>0</v>
      </c>
      <c r="O24" s="232">
        <f>SUM(O18:O23)</f>
        <v>0</v>
      </c>
    </row>
    <row r="25" spans="1:15" ht="14.25" customHeight="1" thickTop="1">
      <c r="A25" s="243">
        <v>3</v>
      </c>
      <c r="B25" s="13"/>
      <c r="C25" s="55">
        <f>C28</f>
        <v>0</v>
      </c>
      <c r="D25" s="57">
        <f>D28</f>
        <v>0</v>
      </c>
      <c r="E25" s="141">
        <f>('INS.R'!C18)</f>
        <v>241543</v>
      </c>
      <c r="F25" s="142">
        <f>('INS.R'!M18)</f>
        <v>34490</v>
      </c>
      <c r="G25" s="100" t="str">
        <f>'INS.R'!K18</f>
        <v>P</v>
      </c>
      <c r="H25" s="202" t="str">
        <f>'INS.R'!O18</f>
        <v> </v>
      </c>
      <c r="I25" s="100">
        <v>1</v>
      </c>
      <c r="J25" s="116" t="str">
        <f>('INS.R'!J18)</f>
        <v>BESOSTRI  Sara</v>
      </c>
      <c r="K25" s="100">
        <f aca="true" t="shared" si="2" ref="K25:K30">COUNT(L25,O25,N25,M25)</f>
        <v>0</v>
      </c>
      <c r="L25" s="147" t="s">
        <v>11</v>
      </c>
      <c r="M25" s="147" t="s">
        <v>11</v>
      </c>
      <c r="N25" s="147" t="s">
        <v>11</v>
      </c>
      <c r="O25" s="147" t="s">
        <v>11</v>
      </c>
    </row>
    <row r="26" spans="1:15" ht="14.25" customHeight="1">
      <c r="A26" s="244"/>
      <c r="B26" s="179" t="str">
        <f>('INS.R'!D18)</f>
        <v>A.S.D.</v>
      </c>
      <c r="C26" s="56">
        <f>C28</f>
        <v>0</v>
      </c>
      <c r="D26" s="58">
        <f>D28</f>
        <v>0</v>
      </c>
      <c r="E26" s="143">
        <f>('INS.R'!C19)</f>
        <v>241542</v>
      </c>
      <c r="F26" s="144">
        <f>('INS.R'!M19)</f>
        <v>34447</v>
      </c>
      <c r="G26" s="101" t="str">
        <f>'INS.R'!K19</f>
        <v>P</v>
      </c>
      <c r="H26" s="203" t="str">
        <f>'INS.R'!O19</f>
        <v> </v>
      </c>
      <c r="I26" s="101">
        <v>2</v>
      </c>
      <c r="J26" s="117" t="str">
        <f>('INS.R'!J19)</f>
        <v>CANEVARI  Lucrezia</v>
      </c>
      <c r="K26" s="101">
        <f t="shared" si="2"/>
        <v>0</v>
      </c>
      <c r="L26" s="148" t="s">
        <v>11</v>
      </c>
      <c r="M26" s="148" t="s">
        <v>11</v>
      </c>
      <c r="N26" s="148" t="s">
        <v>11</v>
      </c>
      <c r="O26" s="148" t="s">
        <v>11</v>
      </c>
    </row>
    <row r="27" spans="1:15" ht="14.25" customHeight="1">
      <c r="A27" s="244"/>
      <c r="B27" s="107"/>
      <c r="C27" s="56">
        <f>C28</f>
        <v>0</v>
      </c>
      <c r="D27" s="58">
        <f>D28</f>
        <v>0</v>
      </c>
      <c r="E27" s="143">
        <f>('INS.R'!C20)</f>
        <v>74088</v>
      </c>
      <c r="F27" s="144">
        <f>('INS.R'!M20)</f>
        <v>35179</v>
      </c>
      <c r="G27" s="101" t="str">
        <f>'INS.R'!K20</f>
        <v>P</v>
      </c>
      <c r="H27" s="203" t="str">
        <f>'INS.R'!O20</f>
        <v> </v>
      </c>
      <c r="I27" s="101">
        <v>3</v>
      </c>
      <c r="J27" s="117" t="str">
        <f>('INS.R'!J20)</f>
        <v>NOCITO  Chiara</v>
      </c>
      <c r="K27" s="101">
        <f t="shared" si="2"/>
        <v>0</v>
      </c>
      <c r="L27" s="148" t="s">
        <v>11</v>
      </c>
      <c r="M27" s="148" t="s">
        <v>11</v>
      </c>
      <c r="N27" s="148" t="s">
        <v>11</v>
      </c>
      <c r="O27" s="148" t="s">
        <v>11</v>
      </c>
    </row>
    <row r="28" spans="1:15" ht="14.25" customHeight="1">
      <c r="A28" s="244"/>
      <c r="B28" s="180" t="str">
        <f>('INS.R'!E18)</f>
        <v>GINNASTICA  PAVESE</v>
      </c>
      <c r="C28" s="66">
        <f>SUM(L31:O31)-MIN(L31:O31)-D28</f>
        <v>0</v>
      </c>
      <c r="D28" s="151">
        <v>0</v>
      </c>
      <c r="E28" s="143">
        <f>('INS.R'!C21)</f>
        <v>162441</v>
      </c>
      <c r="F28" s="144">
        <f>('INS.R'!M21)</f>
        <v>35290</v>
      </c>
      <c r="G28" s="101" t="str">
        <f>'INS.R'!K21</f>
        <v>P</v>
      </c>
      <c r="H28" s="203" t="str">
        <f>'INS.R'!O21</f>
        <v> </v>
      </c>
      <c r="I28" s="101">
        <v>4</v>
      </c>
      <c r="J28" s="117" t="str">
        <f>('INS.R'!J21)</f>
        <v>TOSCANINI  Chiara</v>
      </c>
      <c r="K28" s="101">
        <f t="shared" si="2"/>
        <v>0</v>
      </c>
      <c r="L28" s="148" t="s">
        <v>11</v>
      </c>
      <c r="M28" s="148" t="s">
        <v>11</v>
      </c>
      <c r="N28" s="148" t="s">
        <v>11</v>
      </c>
      <c r="O28" s="148" t="s">
        <v>11</v>
      </c>
    </row>
    <row r="29" spans="1:15" ht="14.25" customHeight="1">
      <c r="A29" s="244"/>
      <c r="B29" s="155" t="str">
        <f>('INS.R'!I25)</f>
        <v>Squadra "B"</v>
      </c>
      <c r="C29" s="56">
        <f>C28</f>
        <v>0</v>
      </c>
      <c r="D29" s="58">
        <f>D28</f>
        <v>0</v>
      </c>
      <c r="E29" s="143" t="str">
        <f>('INS.R'!C22)</f>
        <v> </v>
      </c>
      <c r="F29" s="144" t="str">
        <f>('INS.R'!M22)</f>
        <v> </v>
      </c>
      <c r="G29" s="101" t="str">
        <f>'INS.R'!K22</f>
        <v>n.i.</v>
      </c>
      <c r="H29" s="203" t="str">
        <f>'INS.R'!O22</f>
        <v> </v>
      </c>
      <c r="I29" s="101">
        <v>5</v>
      </c>
      <c r="J29" s="117" t="str">
        <f>('INS.R'!J22)</f>
        <v> </v>
      </c>
      <c r="K29" s="101">
        <f t="shared" si="2"/>
        <v>0</v>
      </c>
      <c r="L29" s="148" t="s">
        <v>11</v>
      </c>
      <c r="M29" s="148" t="s">
        <v>11</v>
      </c>
      <c r="N29" s="148" t="s">
        <v>11</v>
      </c>
      <c r="O29" s="148" t="s">
        <v>11</v>
      </c>
    </row>
    <row r="30" spans="1:15" ht="14.25" customHeight="1">
      <c r="A30" s="244"/>
      <c r="B30" s="156" t="str">
        <f>('INS.R'!F18)</f>
        <v>Pavia</v>
      </c>
      <c r="C30" s="56">
        <f>C28</f>
        <v>0</v>
      </c>
      <c r="D30" s="58">
        <f>D28</f>
        <v>0</v>
      </c>
      <c r="E30" s="145" t="str">
        <f>('INS.R'!C23)</f>
        <v> </v>
      </c>
      <c r="F30" s="146" t="str">
        <f>('INS.R'!M23)</f>
        <v> </v>
      </c>
      <c r="G30" s="102" t="str">
        <f>'INS.R'!K23</f>
        <v>n.i.</v>
      </c>
      <c r="H30" s="204" t="str">
        <f>'INS.R'!O23</f>
        <v> </v>
      </c>
      <c r="I30" s="102">
        <v>6</v>
      </c>
      <c r="J30" s="118" t="str">
        <f>('INS.R'!J23)</f>
        <v> </v>
      </c>
      <c r="K30" s="102">
        <f t="shared" si="2"/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tr">
        <f>CONCATENATE('INS.R'!G18)&amp;-('INS.R'!H18)</f>
        <v>2-81</v>
      </c>
      <c r="C31" s="22">
        <f>C28</f>
        <v>0</v>
      </c>
      <c r="D31" s="59">
        <f>D28</f>
        <v>0</v>
      </c>
      <c r="E31" s="229"/>
      <c r="F31" s="229"/>
      <c r="G31" s="230"/>
      <c r="H31" s="230"/>
      <c r="I31" s="230"/>
      <c r="J31" s="196">
        <f>COUNTIF(K25:K30,"&gt;0")</f>
        <v>0</v>
      </c>
      <c r="K31" s="231">
        <f>SUM(K25:K30)</f>
        <v>0</v>
      </c>
      <c r="L31" s="232">
        <f>SUM(L25:L30)</f>
        <v>0</v>
      </c>
      <c r="M31" s="232">
        <f>SUM(M25:M30)</f>
        <v>0</v>
      </c>
      <c r="N31" s="232">
        <f>SUM(N25:N30)</f>
        <v>0</v>
      </c>
      <c r="O31" s="232">
        <f>SUM(O25:O30)</f>
        <v>0</v>
      </c>
    </row>
    <row r="32" spans="1:15" ht="14.25" customHeight="1" thickTop="1">
      <c r="A32" s="243">
        <v>4</v>
      </c>
      <c r="B32" s="13"/>
      <c r="C32" s="55">
        <f>C35</f>
        <v>0</v>
      </c>
      <c r="D32" s="57">
        <f>D35</f>
        <v>0</v>
      </c>
      <c r="E32" s="141">
        <f>('INS.R'!C25)</f>
        <v>241550</v>
      </c>
      <c r="F32" s="142">
        <f>('INS.R'!M25)</f>
        <v>35075</v>
      </c>
      <c r="G32" s="100" t="str">
        <f>'INS.R'!K25</f>
        <v>P</v>
      </c>
      <c r="H32" s="202" t="str">
        <f>'INS.R'!O25</f>
        <v> </v>
      </c>
      <c r="I32" s="100">
        <v>1</v>
      </c>
      <c r="J32" s="116" t="str">
        <f>('INS.R'!J25)</f>
        <v>NOVARESI  Sara</v>
      </c>
      <c r="K32" s="100">
        <f aca="true" t="shared" si="3" ref="K32:K37">COUNT(L32,O32,N32,M32)</f>
        <v>0</v>
      </c>
      <c r="L32" s="147" t="s">
        <v>11</v>
      </c>
      <c r="M32" s="147" t="s">
        <v>11</v>
      </c>
      <c r="N32" s="147" t="s">
        <v>11</v>
      </c>
      <c r="O32" s="147" t="s">
        <v>11</v>
      </c>
    </row>
    <row r="33" spans="1:15" ht="14.25" customHeight="1">
      <c r="A33" s="244"/>
      <c r="B33" s="179" t="str">
        <f>('INS.R'!D25)</f>
        <v>A.S.D.</v>
      </c>
      <c r="C33" s="56">
        <f>C35</f>
        <v>0</v>
      </c>
      <c r="D33" s="58">
        <f>D35</f>
        <v>0</v>
      </c>
      <c r="E33" s="143">
        <f>('INS.R'!C26)</f>
        <v>260890</v>
      </c>
      <c r="F33" s="144">
        <f>('INS.R'!M26)</f>
        <v>35280</v>
      </c>
      <c r="G33" s="101" t="str">
        <f>'INS.R'!K26</f>
        <v>P</v>
      </c>
      <c r="H33" s="203" t="str">
        <f>'INS.R'!O26</f>
        <v> </v>
      </c>
      <c r="I33" s="101">
        <v>2</v>
      </c>
      <c r="J33" s="117" t="str">
        <f>('INS.R'!J26)</f>
        <v>ROVEDA  Martina</v>
      </c>
      <c r="K33" s="101">
        <f t="shared" si="3"/>
        <v>0</v>
      </c>
      <c r="L33" s="148" t="s">
        <v>11</v>
      </c>
      <c r="M33" s="148" t="s">
        <v>11</v>
      </c>
      <c r="N33" s="148" t="s">
        <v>11</v>
      </c>
      <c r="O33" s="148" t="s">
        <v>11</v>
      </c>
    </row>
    <row r="34" spans="1:15" ht="14.25" customHeight="1">
      <c r="A34" s="244"/>
      <c r="B34" s="107"/>
      <c r="C34" s="56">
        <f>C35</f>
        <v>0</v>
      </c>
      <c r="D34" s="58">
        <f>D35</f>
        <v>0</v>
      </c>
      <c r="E34" s="143">
        <f>('INS.R'!C27)</f>
        <v>250009</v>
      </c>
      <c r="F34" s="144">
        <f>('INS.R'!M27)</f>
        <v>35266</v>
      </c>
      <c r="G34" s="101" t="str">
        <f>'INS.R'!K27</f>
        <v>P</v>
      </c>
      <c r="H34" s="203" t="str">
        <f>'INS.R'!O27</f>
        <v> </v>
      </c>
      <c r="I34" s="101">
        <v>3</v>
      </c>
      <c r="J34" s="117" t="str">
        <f>('INS.R'!J27)</f>
        <v>ZANALETTI  Martina</v>
      </c>
      <c r="K34" s="101">
        <f t="shared" si="3"/>
        <v>0</v>
      </c>
      <c r="L34" s="148" t="s">
        <v>11</v>
      </c>
      <c r="M34" s="148" t="s">
        <v>11</v>
      </c>
      <c r="N34" s="148" t="s">
        <v>11</v>
      </c>
      <c r="O34" s="148" t="s">
        <v>11</v>
      </c>
    </row>
    <row r="35" spans="1:15" ht="14.25" customHeight="1">
      <c r="A35" s="244"/>
      <c r="B35" s="180" t="str">
        <f>('INS.R'!E25)</f>
        <v>GINNASTICA  PAVESE</v>
      </c>
      <c r="C35" s="66">
        <f>SUM(L38:O38)-MIN(L38:O38)-D35</f>
        <v>0</v>
      </c>
      <c r="D35" s="151">
        <v>0</v>
      </c>
      <c r="E35" s="143">
        <f>('INS.R'!C28)</f>
        <v>241552</v>
      </c>
      <c r="F35" s="144">
        <f>('INS.R'!M28)</f>
        <v>34652</v>
      </c>
      <c r="G35" s="101" t="str">
        <f>'INS.R'!K28</f>
        <v>P</v>
      </c>
      <c r="H35" s="203" t="str">
        <f>'INS.R'!O28</f>
        <v> </v>
      </c>
      <c r="I35" s="101">
        <v>4</v>
      </c>
      <c r="J35" s="117" t="str">
        <f>('INS.R'!J28)</f>
        <v>ZERINO  Caterina</v>
      </c>
      <c r="K35" s="101">
        <f t="shared" si="3"/>
        <v>0</v>
      </c>
      <c r="L35" s="148" t="s">
        <v>11</v>
      </c>
      <c r="M35" s="148" t="s">
        <v>11</v>
      </c>
      <c r="N35" s="148" t="s">
        <v>11</v>
      </c>
      <c r="O35" s="148" t="s">
        <v>11</v>
      </c>
    </row>
    <row r="36" spans="1:15" ht="14.25" customHeight="1">
      <c r="A36" s="244"/>
      <c r="B36" s="155" t="str">
        <f>('INS.R'!I32)</f>
        <v>Squadra "C"</v>
      </c>
      <c r="C36" s="56">
        <f>C35</f>
        <v>0</v>
      </c>
      <c r="D36" s="58">
        <f>D35</f>
        <v>0</v>
      </c>
      <c r="E36" s="143" t="str">
        <f>('INS.R'!C29)</f>
        <v> </v>
      </c>
      <c r="F36" s="144" t="str">
        <f>('INS.R'!M29)</f>
        <v> </v>
      </c>
      <c r="G36" s="101" t="str">
        <f>'INS.R'!K29</f>
        <v>n.i.</v>
      </c>
      <c r="H36" s="203" t="str">
        <f>'INS.R'!O29</f>
        <v> </v>
      </c>
      <c r="I36" s="101">
        <v>5</v>
      </c>
      <c r="J36" s="117" t="str">
        <f>('INS.R'!J29)</f>
        <v> </v>
      </c>
      <c r="K36" s="101">
        <f t="shared" si="3"/>
        <v>0</v>
      </c>
      <c r="L36" s="148" t="s">
        <v>11</v>
      </c>
      <c r="M36" s="148" t="s">
        <v>11</v>
      </c>
      <c r="N36" s="148" t="s">
        <v>11</v>
      </c>
      <c r="O36" s="148" t="s">
        <v>11</v>
      </c>
    </row>
    <row r="37" spans="1:15" ht="14.25" customHeight="1">
      <c r="A37" s="244"/>
      <c r="B37" s="156" t="str">
        <f>('INS.R'!F25)</f>
        <v>Pavia</v>
      </c>
      <c r="C37" s="56">
        <f>C35</f>
        <v>0</v>
      </c>
      <c r="D37" s="58">
        <f>D35</f>
        <v>0</v>
      </c>
      <c r="E37" s="145" t="str">
        <f>('INS.R'!C30)</f>
        <v> </v>
      </c>
      <c r="F37" s="146" t="str">
        <f>('INS.R'!M30)</f>
        <v> </v>
      </c>
      <c r="G37" s="102" t="str">
        <f>'INS.R'!K30</f>
        <v>n.i.</v>
      </c>
      <c r="H37" s="204" t="str">
        <f>'INS.R'!O30</f>
        <v> </v>
      </c>
      <c r="I37" s="102">
        <v>6</v>
      </c>
      <c r="J37" s="118" t="str">
        <f>('INS.R'!J30)</f>
        <v> </v>
      </c>
      <c r="K37" s="102">
        <f t="shared" si="3"/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tr">
        <f>CONCATENATE('INS.R'!G25)&amp;-('INS.R'!H25)</f>
        <v>2-81</v>
      </c>
      <c r="C38" s="22">
        <f>C35</f>
        <v>0</v>
      </c>
      <c r="D38" s="59">
        <f>D35</f>
        <v>0</v>
      </c>
      <c r="E38" s="229"/>
      <c r="F38" s="229"/>
      <c r="G38" s="230"/>
      <c r="H38" s="230"/>
      <c r="I38" s="230"/>
      <c r="J38" s="196">
        <f>COUNTIF(K32:K37,"&gt;0")</f>
        <v>0</v>
      </c>
      <c r="K38" s="231">
        <f>SUM(K32:K37)</f>
        <v>0</v>
      </c>
      <c r="L38" s="232">
        <f>SUM(L32:L37)</f>
        <v>0</v>
      </c>
      <c r="M38" s="232">
        <f>SUM(M32:M37)</f>
        <v>0</v>
      </c>
      <c r="N38" s="232">
        <f>SUM(N32:N37)</f>
        <v>0</v>
      </c>
      <c r="O38" s="232">
        <f>SUM(O32:O37)</f>
        <v>0</v>
      </c>
    </row>
    <row r="39" spans="1:15" ht="14.25" customHeight="1" thickTop="1">
      <c r="A39" s="243">
        <v>5</v>
      </c>
      <c r="B39" s="13"/>
      <c r="C39" s="55">
        <f>C42</f>
        <v>0</v>
      </c>
      <c r="D39" s="57">
        <f>D42</f>
        <v>0</v>
      </c>
      <c r="E39" s="141">
        <f>('INS.R'!C32)</f>
        <v>241548</v>
      </c>
      <c r="F39" s="142">
        <f>('INS.R'!M32)</f>
        <v>34807</v>
      </c>
      <c r="G39" s="100" t="str">
        <f>'INS.R'!K32</f>
        <v>P</v>
      </c>
      <c r="H39" s="202" t="str">
        <f>'INS.R'!O32</f>
        <v> </v>
      </c>
      <c r="I39" s="100">
        <v>1</v>
      </c>
      <c r="J39" s="116" t="str">
        <f>('INS.R'!J32)</f>
        <v>DOVATI  Federica</v>
      </c>
      <c r="K39" s="100">
        <f aca="true" t="shared" si="4" ref="K39:K44">COUNT(L39,O39,N39,M39)</f>
        <v>0</v>
      </c>
      <c r="L39" s="147" t="s">
        <v>11</v>
      </c>
      <c r="M39" s="147" t="s">
        <v>11</v>
      </c>
      <c r="N39" s="147" t="s">
        <v>11</v>
      </c>
      <c r="O39" s="147" t="s">
        <v>11</v>
      </c>
    </row>
    <row r="40" spans="1:15" ht="14.25" customHeight="1">
      <c r="A40" s="244"/>
      <c r="B40" s="179" t="str">
        <f>('INS.R'!D32)</f>
        <v>A.S.D.</v>
      </c>
      <c r="C40" s="56">
        <f>C42</f>
        <v>0</v>
      </c>
      <c r="D40" s="58">
        <f>D42</f>
        <v>0</v>
      </c>
      <c r="E40" s="143">
        <f>('INS.R'!C33)</f>
        <v>256130</v>
      </c>
      <c r="F40" s="144">
        <f>('INS.R'!M33)</f>
        <v>35333</v>
      </c>
      <c r="G40" s="101" t="str">
        <f>'INS.R'!K33</f>
        <v>P</v>
      </c>
      <c r="H40" s="203" t="str">
        <f>'INS.R'!O33</f>
        <v> </v>
      </c>
      <c r="I40" s="101">
        <v>2</v>
      </c>
      <c r="J40" s="117" t="str">
        <f>('INS.R'!J33)</f>
        <v>MANGOLINI  Elisa</v>
      </c>
      <c r="K40" s="101">
        <f t="shared" si="4"/>
        <v>0</v>
      </c>
      <c r="L40" s="148" t="s">
        <v>11</v>
      </c>
      <c r="M40" s="148" t="s">
        <v>11</v>
      </c>
      <c r="N40" s="148" t="s">
        <v>11</v>
      </c>
      <c r="O40" s="148" t="s">
        <v>11</v>
      </c>
    </row>
    <row r="41" spans="1:15" ht="14.25" customHeight="1">
      <c r="A41" s="244"/>
      <c r="B41" s="107"/>
      <c r="C41" s="56">
        <f>C42</f>
        <v>0</v>
      </c>
      <c r="D41" s="58">
        <f>D42</f>
        <v>0</v>
      </c>
      <c r="E41" s="143">
        <f>('INS.R'!C34)</f>
        <v>241551</v>
      </c>
      <c r="F41" s="144">
        <f>('INS.R'!M34)</f>
        <v>35136</v>
      </c>
      <c r="G41" s="101" t="str">
        <f>'INS.R'!K34</f>
        <v>P</v>
      </c>
      <c r="H41" s="203" t="str">
        <f>'INS.R'!O34</f>
        <v> </v>
      </c>
      <c r="I41" s="101">
        <v>3</v>
      </c>
      <c r="J41" s="117" t="str">
        <f>('INS.R'!J34)</f>
        <v>TACCHINARDI  Silvia</v>
      </c>
      <c r="K41" s="101">
        <f t="shared" si="4"/>
        <v>0</v>
      </c>
      <c r="L41" s="148" t="s">
        <v>11</v>
      </c>
      <c r="M41" s="148" t="s">
        <v>11</v>
      </c>
      <c r="N41" s="148" t="s">
        <v>11</v>
      </c>
      <c r="O41" s="148" t="s">
        <v>11</v>
      </c>
    </row>
    <row r="42" spans="1:15" ht="14.25" customHeight="1">
      <c r="A42" s="244"/>
      <c r="B42" s="180" t="str">
        <f>('INS.R'!E32)</f>
        <v>GINNASTICA  PAVESE</v>
      </c>
      <c r="C42" s="66">
        <f>SUM(L45:O45)-MIN(L45:O45)-D42</f>
        <v>0</v>
      </c>
      <c r="D42" s="151">
        <v>0</v>
      </c>
      <c r="E42" s="143" t="str">
        <f>('INS.R'!C35)</f>
        <v> </v>
      </c>
      <c r="F42" s="144" t="str">
        <f>('INS.R'!M35)</f>
        <v> </v>
      </c>
      <c r="G42" s="101" t="str">
        <f>'INS.R'!K35</f>
        <v>n.i.</v>
      </c>
      <c r="H42" s="203" t="str">
        <f>'INS.R'!O35</f>
        <v> </v>
      </c>
      <c r="I42" s="101">
        <v>4</v>
      </c>
      <c r="J42" s="117" t="str">
        <f>('INS.R'!J35)</f>
        <v> </v>
      </c>
      <c r="K42" s="101">
        <f t="shared" si="4"/>
        <v>0</v>
      </c>
      <c r="L42" s="148" t="s">
        <v>11</v>
      </c>
      <c r="M42" s="148" t="s">
        <v>11</v>
      </c>
      <c r="N42" s="148" t="s">
        <v>11</v>
      </c>
      <c r="O42" s="148" t="s">
        <v>11</v>
      </c>
    </row>
    <row r="43" spans="1:15" ht="14.25" customHeight="1">
      <c r="A43" s="244"/>
      <c r="B43" s="155" t="str">
        <f>('INS.R'!I39)</f>
        <v>Squadra "A"</v>
      </c>
      <c r="C43" s="56">
        <f>C42</f>
        <v>0</v>
      </c>
      <c r="D43" s="58">
        <f>D42</f>
        <v>0</v>
      </c>
      <c r="E43" s="143" t="str">
        <f>('INS.R'!C36)</f>
        <v> </v>
      </c>
      <c r="F43" s="144" t="str">
        <f>('INS.R'!M36)</f>
        <v> </v>
      </c>
      <c r="G43" s="101" t="str">
        <f>'INS.R'!K36</f>
        <v>n.i.</v>
      </c>
      <c r="H43" s="203" t="str">
        <f>'INS.R'!O36</f>
        <v> </v>
      </c>
      <c r="I43" s="101">
        <v>5</v>
      </c>
      <c r="J43" s="117" t="str">
        <f>('INS.R'!J36)</f>
        <v> </v>
      </c>
      <c r="K43" s="101">
        <f t="shared" si="4"/>
        <v>0</v>
      </c>
      <c r="L43" s="148" t="s">
        <v>11</v>
      </c>
      <c r="M43" s="148" t="s">
        <v>11</v>
      </c>
      <c r="N43" s="148" t="s">
        <v>11</v>
      </c>
      <c r="O43" s="148" t="s">
        <v>11</v>
      </c>
    </row>
    <row r="44" spans="1:15" ht="14.25" customHeight="1">
      <c r="A44" s="244"/>
      <c r="B44" s="156" t="str">
        <f>('INS.R'!F32)</f>
        <v>Pavia</v>
      </c>
      <c r="C44" s="56">
        <f>C42</f>
        <v>0</v>
      </c>
      <c r="D44" s="58">
        <f>D42</f>
        <v>0</v>
      </c>
      <c r="E44" s="145" t="str">
        <f>('INS.R'!C37)</f>
        <v> </v>
      </c>
      <c r="F44" s="146" t="str">
        <f>('INS.R'!M37)</f>
        <v> </v>
      </c>
      <c r="G44" s="102" t="str">
        <f>'INS.R'!K37</f>
        <v>n.i.</v>
      </c>
      <c r="H44" s="204" t="str">
        <f>'INS.R'!O37</f>
        <v> </v>
      </c>
      <c r="I44" s="102">
        <v>6</v>
      </c>
      <c r="J44" s="118" t="str">
        <f>('INS.R'!J37)</f>
        <v> </v>
      </c>
      <c r="K44" s="102">
        <f t="shared" si="4"/>
        <v>0</v>
      </c>
      <c r="L44" s="149" t="s">
        <v>11</v>
      </c>
      <c r="M44" s="149" t="s">
        <v>11</v>
      </c>
      <c r="N44" s="149" t="s">
        <v>11</v>
      </c>
      <c r="O44" s="149" t="s">
        <v>11</v>
      </c>
    </row>
    <row r="45" spans="1:15" ht="14.25" customHeight="1" thickBot="1">
      <c r="A45" s="245"/>
      <c r="B45" s="157" t="str">
        <f>CONCATENATE('INS.R'!G32)&amp;-('INS.R'!H32)</f>
        <v>2-81</v>
      </c>
      <c r="C45" s="22">
        <f>C42</f>
        <v>0</v>
      </c>
      <c r="D45" s="59">
        <f>D42</f>
        <v>0</v>
      </c>
      <c r="E45" s="229"/>
      <c r="F45" s="229"/>
      <c r="G45" s="230"/>
      <c r="H45" s="230"/>
      <c r="I45" s="230"/>
      <c r="J45" s="196">
        <f>COUNTIF(K39:K44,"&gt;0")</f>
        <v>0</v>
      </c>
      <c r="K45" s="231">
        <f>SUM(K39:K44)</f>
        <v>0</v>
      </c>
      <c r="L45" s="232">
        <f>SUM(L39:L44)</f>
        <v>0</v>
      </c>
      <c r="M45" s="232">
        <f>SUM(M39:M44)</f>
        <v>0</v>
      </c>
      <c r="N45" s="232">
        <f>SUM(N39:N44)</f>
        <v>0</v>
      </c>
      <c r="O45" s="232">
        <f>SUM(O39:O44)</f>
        <v>0</v>
      </c>
    </row>
    <row r="46" spans="1:15" ht="14.25" customHeight="1" thickTop="1">
      <c r="A46" s="243">
        <v>6</v>
      </c>
      <c r="B46" s="13"/>
      <c r="C46" s="55">
        <f>C49</f>
        <v>0</v>
      </c>
      <c r="D46" s="57">
        <f>D49</f>
        <v>0</v>
      </c>
      <c r="E46" s="141">
        <f>('INS.R'!C39)</f>
        <v>168766</v>
      </c>
      <c r="F46" s="142">
        <f>('INS.R'!M39)</f>
        <v>36092</v>
      </c>
      <c r="G46" s="100" t="str">
        <f>'INS.R'!K39</f>
        <v>P</v>
      </c>
      <c r="H46" s="202" t="str">
        <f>'INS.R'!O39</f>
        <v> </v>
      </c>
      <c r="I46" s="100">
        <v>1</v>
      </c>
      <c r="J46" s="116" t="str">
        <f>('INS.R'!J39)</f>
        <v>ANCAROLA  Francesca</v>
      </c>
      <c r="K46" s="100">
        <f aca="true" t="shared" si="5" ref="K46:K51">COUNT(L46,O46,N46,M46)</f>
        <v>0</v>
      </c>
      <c r="L46" s="147" t="s">
        <v>11</v>
      </c>
      <c r="M46" s="147" t="s">
        <v>11</v>
      </c>
      <c r="N46" s="147" t="s">
        <v>11</v>
      </c>
      <c r="O46" s="147" t="s">
        <v>11</v>
      </c>
    </row>
    <row r="47" spans="1:15" ht="14.25" customHeight="1">
      <c r="A47" s="244"/>
      <c r="B47" s="179" t="str">
        <f>('INS.R'!D39)</f>
        <v>A.S.D.</v>
      </c>
      <c r="C47" s="56">
        <f>C49</f>
        <v>0</v>
      </c>
      <c r="D47" s="58">
        <f>D49</f>
        <v>0</v>
      </c>
      <c r="E47" s="143">
        <f>('INS.R'!C40)</f>
        <v>127842</v>
      </c>
      <c r="F47" s="144">
        <f>('INS.R'!M40)</f>
        <v>35730</v>
      </c>
      <c r="G47" s="101" t="str">
        <f>'INS.R'!K40</f>
        <v>P</v>
      </c>
      <c r="H47" s="203" t="str">
        <f>'INS.R'!O40</f>
        <v> </v>
      </c>
      <c r="I47" s="101">
        <v>2</v>
      </c>
      <c r="J47" s="117" t="str">
        <f>('INS.R'!J40)</f>
        <v>BIANCHI  Francesca</v>
      </c>
      <c r="K47" s="101">
        <f t="shared" si="5"/>
        <v>0</v>
      </c>
      <c r="L47" s="148" t="s">
        <v>11</v>
      </c>
      <c r="M47" s="148" t="s">
        <v>11</v>
      </c>
      <c r="N47" s="148" t="s">
        <v>11</v>
      </c>
      <c r="O47" s="148" t="s">
        <v>11</v>
      </c>
    </row>
    <row r="48" spans="1:15" ht="14.25" customHeight="1">
      <c r="A48" s="244"/>
      <c r="B48" s="107"/>
      <c r="C48" s="56">
        <f>C49</f>
        <v>0</v>
      </c>
      <c r="D48" s="58">
        <f>D49</f>
        <v>0</v>
      </c>
      <c r="E48" s="143">
        <f>('INS.R'!C41)</f>
        <v>168720</v>
      </c>
      <c r="F48" s="144">
        <f>('INS.R'!M41)</f>
        <v>35803</v>
      </c>
      <c r="G48" s="101" t="str">
        <f>'INS.R'!K41</f>
        <v>P</v>
      </c>
      <c r="H48" s="203" t="str">
        <f>'INS.R'!O41</f>
        <v> </v>
      </c>
      <c r="I48" s="101">
        <v>3</v>
      </c>
      <c r="J48" s="117" t="str">
        <f>('INS.R'!J41)</f>
        <v>SCHIRILLO  Gaia</v>
      </c>
      <c r="K48" s="101">
        <f t="shared" si="5"/>
        <v>0</v>
      </c>
      <c r="L48" s="148" t="s">
        <v>11</v>
      </c>
      <c r="M48" s="148" t="s">
        <v>11</v>
      </c>
      <c r="N48" s="148" t="s">
        <v>11</v>
      </c>
      <c r="O48" s="148" t="s">
        <v>11</v>
      </c>
    </row>
    <row r="49" spans="1:15" ht="14.25" customHeight="1">
      <c r="A49" s="244"/>
      <c r="B49" s="180" t="str">
        <f>('INS.R'!E39)</f>
        <v>GIOVENTU'  OLIMPICA</v>
      </c>
      <c r="C49" s="66">
        <f>SUM(L52:O52)-MIN(L52:O52)-D49</f>
        <v>0</v>
      </c>
      <c r="D49" s="151">
        <v>0</v>
      </c>
      <c r="E49" s="143" t="str">
        <f>('INS.R'!C42)</f>
        <v> </v>
      </c>
      <c r="F49" s="144" t="str">
        <f>('INS.R'!M42)</f>
        <v> </v>
      </c>
      <c r="G49" s="101" t="str">
        <f>'INS.R'!K42</f>
        <v>n.i.</v>
      </c>
      <c r="H49" s="203" t="str">
        <f>'INS.R'!O42</f>
        <v> </v>
      </c>
      <c r="I49" s="101">
        <v>4</v>
      </c>
      <c r="J49" s="117" t="str">
        <f>('INS.R'!J42)</f>
        <v> </v>
      </c>
      <c r="K49" s="101">
        <f t="shared" si="5"/>
        <v>0</v>
      </c>
      <c r="L49" s="148" t="s">
        <v>11</v>
      </c>
      <c r="M49" s="148" t="s">
        <v>11</v>
      </c>
      <c r="N49" s="148" t="s">
        <v>11</v>
      </c>
      <c r="O49" s="148" t="s">
        <v>11</v>
      </c>
    </row>
    <row r="50" spans="1:15" ht="14.25" customHeight="1">
      <c r="A50" s="244"/>
      <c r="B50" s="155" t="str">
        <f>('INS.R'!I46)</f>
        <v>Squadra "B"</v>
      </c>
      <c r="C50" s="56">
        <f>C49</f>
        <v>0</v>
      </c>
      <c r="D50" s="58">
        <f>D49</f>
        <v>0</v>
      </c>
      <c r="E50" s="143" t="str">
        <f>('INS.R'!C43)</f>
        <v> </v>
      </c>
      <c r="F50" s="144" t="str">
        <f>('INS.R'!M43)</f>
        <v> </v>
      </c>
      <c r="G50" s="101" t="str">
        <f>'INS.R'!K43</f>
        <v>n.i.</v>
      </c>
      <c r="H50" s="203" t="str">
        <f>'INS.R'!O43</f>
        <v> </v>
      </c>
      <c r="I50" s="101">
        <v>5</v>
      </c>
      <c r="J50" s="117" t="str">
        <f>('INS.R'!J43)</f>
        <v> </v>
      </c>
      <c r="K50" s="101">
        <f t="shared" si="5"/>
        <v>0</v>
      </c>
      <c r="L50" s="148" t="s">
        <v>11</v>
      </c>
      <c r="M50" s="148" t="s">
        <v>11</v>
      </c>
      <c r="N50" s="148" t="s">
        <v>11</v>
      </c>
      <c r="O50" s="148" t="s">
        <v>11</v>
      </c>
    </row>
    <row r="51" spans="1:15" ht="14.25" customHeight="1">
      <c r="A51" s="244"/>
      <c r="B51" s="156" t="str">
        <f>('INS.R'!F39)</f>
        <v>Vigevano  (PV)</v>
      </c>
      <c r="C51" s="56">
        <f>C49</f>
        <v>0</v>
      </c>
      <c r="D51" s="58">
        <f>D49</f>
        <v>0</v>
      </c>
      <c r="E51" s="145" t="str">
        <f>('INS.R'!C44)</f>
        <v> </v>
      </c>
      <c r="F51" s="146" t="str">
        <f>('INS.R'!M44)</f>
        <v> </v>
      </c>
      <c r="G51" s="102" t="str">
        <f>'INS.R'!K44</f>
        <v>n.i.</v>
      </c>
      <c r="H51" s="204" t="str">
        <f>'INS.R'!O44</f>
        <v> </v>
      </c>
      <c r="I51" s="102">
        <v>6</v>
      </c>
      <c r="J51" s="118" t="str">
        <f>('INS.R'!J44)</f>
        <v> </v>
      </c>
      <c r="K51" s="102">
        <f t="shared" si="5"/>
        <v>0</v>
      </c>
      <c r="L51" s="149" t="s">
        <v>11</v>
      </c>
      <c r="M51" s="149" t="s">
        <v>11</v>
      </c>
      <c r="N51" s="149" t="s">
        <v>11</v>
      </c>
      <c r="O51" s="149" t="s">
        <v>11</v>
      </c>
    </row>
    <row r="52" spans="1:15" ht="14.25" customHeight="1" thickBot="1">
      <c r="A52" s="245"/>
      <c r="B52" s="157" t="str">
        <f>CONCATENATE('INS.R'!G39)&amp;-('INS.R'!H39)</f>
        <v>2-423</v>
      </c>
      <c r="C52" s="22">
        <f>C49</f>
        <v>0</v>
      </c>
      <c r="D52" s="59">
        <f>D49</f>
        <v>0</v>
      </c>
      <c r="E52" s="229"/>
      <c r="F52" s="229"/>
      <c r="G52" s="230"/>
      <c r="H52" s="230"/>
      <c r="I52" s="230"/>
      <c r="J52" s="196">
        <f>COUNTIF(K46:K51,"&gt;0")</f>
        <v>0</v>
      </c>
      <c r="K52" s="231">
        <f>SUM(K46:K51)</f>
        <v>0</v>
      </c>
      <c r="L52" s="232">
        <f>SUM(L46:L51)</f>
        <v>0</v>
      </c>
      <c r="M52" s="232">
        <f>SUM(M46:M51)</f>
        <v>0</v>
      </c>
      <c r="N52" s="232">
        <f>SUM(N46:N51)</f>
        <v>0</v>
      </c>
      <c r="O52" s="232">
        <f>SUM(O46:O51)</f>
        <v>0</v>
      </c>
    </row>
    <row r="53" spans="1:15" ht="14.25" customHeight="1" thickTop="1">
      <c r="A53" s="243">
        <v>7</v>
      </c>
      <c r="B53" s="13"/>
      <c r="C53" s="55">
        <f>C56</f>
        <v>0</v>
      </c>
      <c r="D53" s="57">
        <f>D56</f>
        <v>0</v>
      </c>
      <c r="E53" s="141">
        <f>('INS.R'!C46)</f>
        <v>208101</v>
      </c>
      <c r="F53" s="142">
        <f>('INS.R'!M46)</f>
        <v>36389</v>
      </c>
      <c r="G53" s="100" t="str">
        <f>'INS.R'!K46</f>
        <v>P</v>
      </c>
      <c r="H53" s="202" t="str">
        <f>'INS.R'!O46</f>
        <v> </v>
      </c>
      <c r="I53" s="100">
        <v>1</v>
      </c>
      <c r="J53" s="116" t="str">
        <f>('INS.R'!J46)</f>
        <v>BONECCHI  Alice</v>
      </c>
      <c r="K53" s="100">
        <f aca="true" t="shared" si="6" ref="K53:K58">COUNT(L53,O53,N53,M53)</f>
        <v>0</v>
      </c>
      <c r="L53" s="147" t="s">
        <v>11</v>
      </c>
      <c r="M53" s="147" t="s">
        <v>11</v>
      </c>
      <c r="N53" s="147" t="s">
        <v>11</v>
      </c>
      <c r="O53" s="147" t="s">
        <v>11</v>
      </c>
    </row>
    <row r="54" spans="1:15" ht="14.25" customHeight="1">
      <c r="A54" s="244"/>
      <c r="B54" s="179" t="str">
        <f>('INS.R'!D46)</f>
        <v>A.S.D.</v>
      </c>
      <c r="C54" s="56">
        <f>C56</f>
        <v>0</v>
      </c>
      <c r="D54" s="58">
        <f>D56</f>
        <v>0</v>
      </c>
      <c r="E54" s="143">
        <f>('INS.R'!C47)</f>
        <v>197575</v>
      </c>
      <c r="F54" s="144">
        <f>('INS.R'!M47)</f>
        <v>35851</v>
      </c>
      <c r="G54" s="101" t="str">
        <f>'INS.R'!K47</f>
        <v>P</v>
      </c>
      <c r="H54" s="203" t="str">
        <f>'INS.R'!O47</f>
        <v> </v>
      </c>
      <c r="I54" s="101">
        <v>2</v>
      </c>
      <c r="J54" s="117" t="str">
        <f>('INS.R'!J47)</f>
        <v>GRAZIANO  Sara</v>
      </c>
      <c r="K54" s="101">
        <f t="shared" si="6"/>
        <v>0</v>
      </c>
      <c r="L54" s="148" t="s">
        <v>11</v>
      </c>
      <c r="M54" s="148" t="s">
        <v>11</v>
      </c>
      <c r="N54" s="148" t="s">
        <v>11</v>
      </c>
      <c r="O54" s="148" t="s">
        <v>11</v>
      </c>
    </row>
    <row r="55" spans="1:15" ht="14.25" customHeight="1">
      <c r="A55" s="244"/>
      <c r="B55" s="107"/>
      <c r="C55" s="56">
        <f>C56</f>
        <v>0</v>
      </c>
      <c r="D55" s="58">
        <f>D56</f>
        <v>0</v>
      </c>
      <c r="E55" s="143">
        <f>('INS.R'!C48)</f>
        <v>208108</v>
      </c>
      <c r="F55" s="144">
        <f>('INS.R'!M48)</f>
        <v>36374</v>
      </c>
      <c r="G55" s="101" t="str">
        <f>'INS.R'!K48</f>
        <v>P</v>
      </c>
      <c r="H55" s="203" t="str">
        <f>'INS.R'!O48</f>
        <v> </v>
      </c>
      <c r="I55" s="101">
        <v>3</v>
      </c>
      <c r="J55" s="117" t="str">
        <f>('INS.R'!J48)</f>
        <v>PEROTTI  Matilde</v>
      </c>
      <c r="K55" s="101">
        <f t="shared" si="6"/>
        <v>0</v>
      </c>
      <c r="L55" s="148" t="s">
        <v>11</v>
      </c>
      <c r="M55" s="148" t="s">
        <v>11</v>
      </c>
      <c r="N55" s="148" t="s">
        <v>11</v>
      </c>
      <c r="O55" s="148" t="s">
        <v>11</v>
      </c>
    </row>
    <row r="56" spans="1:15" ht="14.25" customHeight="1">
      <c r="A56" s="244"/>
      <c r="B56" s="180" t="str">
        <f>('INS.R'!E46)</f>
        <v>GIOVENTU'  OLIMPICA</v>
      </c>
      <c r="C56" s="66">
        <f>SUM(L59:O59)-MIN(L59:O59)-D56</f>
        <v>0</v>
      </c>
      <c r="D56" s="151">
        <v>0</v>
      </c>
      <c r="E56" s="143" t="str">
        <f>('INS.R'!C49)</f>
        <v> </v>
      </c>
      <c r="F56" s="144" t="str">
        <f>('INS.R'!M49)</f>
        <v> </v>
      </c>
      <c r="G56" s="101" t="str">
        <f>'INS.R'!K49</f>
        <v>n.i.</v>
      </c>
      <c r="H56" s="203" t="str">
        <f>'INS.R'!O49</f>
        <v> </v>
      </c>
      <c r="I56" s="101">
        <v>4</v>
      </c>
      <c r="J56" s="117" t="str">
        <f>('INS.R'!J49)</f>
        <v> </v>
      </c>
      <c r="K56" s="101">
        <f t="shared" si="6"/>
        <v>0</v>
      </c>
      <c r="L56" s="148" t="s">
        <v>11</v>
      </c>
      <c r="M56" s="148" t="s">
        <v>11</v>
      </c>
      <c r="N56" s="148" t="s">
        <v>11</v>
      </c>
      <c r="O56" s="148" t="s">
        <v>11</v>
      </c>
    </row>
    <row r="57" spans="1:15" ht="14.25" customHeight="1">
      <c r="A57" s="244"/>
      <c r="B57" s="155" t="str">
        <f>('INS.R'!I53)</f>
        <v>Squadra "A"</v>
      </c>
      <c r="C57" s="56">
        <f>C56</f>
        <v>0</v>
      </c>
      <c r="D57" s="58">
        <f>D56</f>
        <v>0</v>
      </c>
      <c r="E57" s="143" t="str">
        <f>('INS.R'!C50)</f>
        <v> </v>
      </c>
      <c r="F57" s="144" t="str">
        <f>('INS.R'!M50)</f>
        <v> </v>
      </c>
      <c r="G57" s="101" t="str">
        <f>'INS.R'!K50</f>
        <v>n.i.</v>
      </c>
      <c r="H57" s="203" t="str">
        <f>'INS.R'!O50</f>
        <v> </v>
      </c>
      <c r="I57" s="101">
        <v>5</v>
      </c>
      <c r="J57" s="117" t="str">
        <f>('INS.R'!J50)</f>
        <v> </v>
      </c>
      <c r="K57" s="101">
        <f t="shared" si="6"/>
        <v>0</v>
      </c>
      <c r="L57" s="148" t="s">
        <v>11</v>
      </c>
      <c r="M57" s="148" t="s">
        <v>11</v>
      </c>
      <c r="N57" s="148" t="s">
        <v>11</v>
      </c>
      <c r="O57" s="148" t="s">
        <v>11</v>
      </c>
    </row>
    <row r="58" spans="1:15" ht="14.25" customHeight="1">
      <c r="A58" s="244"/>
      <c r="B58" s="156" t="str">
        <f>('INS.R'!F46)</f>
        <v>Vigevano  (PV)</v>
      </c>
      <c r="C58" s="56">
        <f>C56</f>
        <v>0</v>
      </c>
      <c r="D58" s="58">
        <f>D56</f>
        <v>0</v>
      </c>
      <c r="E58" s="145" t="str">
        <f>('INS.R'!C51)</f>
        <v> </v>
      </c>
      <c r="F58" s="146" t="str">
        <f>('INS.R'!M51)</f>
        <v>  </v>
      </c>
      <c r="G58" s="102" t="str">
        <f>'INS.R'!K51</f>
        <v>n.i.</v>
      </c>
      <c r="H58" s="204" t="str">
        <f>'INS.R'!O51</f>
        <v> </v>
      </c>
      <c r="I58" s="102">
        <v>6</v>
      </c>
      <c r="J58" s="118" t="str">
        <f>('INS.R'!J51)</f>
        <v> </v>
      </c>
      <c r="K58" s="102">
        <f t="shared" si="6"/>
        <v>0</v>
      </c>
      <c r="L58" s="149" t="s">
        <v>11</v>
      </c>
      <c r="M58" s="149" t="s">
        <v>11</v>
      </c>
      <c r="N58" s="149" t="s">
        <v>11</v>
      </c>
      <c r="O58" s="149" t="s">
        <v>11</v>
      </c>
    </row>
    <row r="59" spans="1:15" ht="14.25" customHeight="1" thickBot="1">
      <c r="A59" s="245"/>
      <c r="B59" s="157" t="str">
        <f>CONCATENATE('INS.R'!G46)&amp;-('INS.R'!H46)</f>
        <v>2-423</v>
      </c>
      <c r="C59" s="22">
        <f>C56</f>
        <v>0</v>
      </c>
      <c r="D59" s="59">
        <f>D56</f>
        <v>0</v>
      </c>
      <c r="E59" s="229"/>
      <c r="F59" s="229"/>
      <c r="G59" s="230"/>
      <c r="H59" s="230"/>
      <c r="I59" s="230"/>
      <c r="J59" s="196">
        <f>COUNTIF(K53:K58,"&gt;0")</f>
        <v>0</v>
      </c>
      <c r="K59" s="231">
        <f>SUM(K53:K58)</f>
        <v>0</v>
      </c>
      <c r="L59" s="232">
        <f>SUM(L53:L58)</f>
        <v>0</v>
      </c>
      <c r="M59" s="232">
        <f>SUM(M53:M58)</f>
        <v>0</v>
      </c>
      <c r="N59" s="232">
        <f>SUM(N53:N58)</f>
        <v>0</v>
      </c>
      <c r="O59" s="232">
        <f>SUM(O53:O58)</f>
        <v>0</v>
      </c>
    </row>
    <row r="60" spans="1:15" ht="14.25" customHeight="1" thickTop="1">
      <c r="A60" s="243">
        <v>8</v>
      </c>
      <c r="B60" s="13"/>
      <c r="C60" s="55">
        <f>C63</f>
        <v>0</v>
      </c>
      <c r="D60" s="57">
        <f>D63</f>
        <v>0</v>
      </c>
      <c r="E60" s="141">
        <f>('INS.R'!C53)</f>
        <v>127858</v>
      </c>
      <c r="F60" s="142">
        <f>('INS.R'!M53)</f>
        <v>35137</v>
      </c>
      <c r="G60" s="100" t="str">
        <f>'INS.R'!K53</f>
        <v>P</v>
      </c>
      <c r="H60" s="202" t="str">
        <f>'INS.R'!O53</f>
        <v> </v>
      </c>
      <c r="I60" s="100">
        <v>1</v>
      </c>
      <c r="J60" s="116" t="str">
        <f>('INS.R'!J53)</f>
        <v>BIANCHI  Letizia</v>
      </c>
      <c r="K60" s="100">
        <f aca="true" t="shared" si="7" ref="K60:K65">COUNT(L60,O60,N60,M60)</f>
        <v>0</v>
      </c>
      <c r="L60" s="147" t="s">
        <v>11</v>
      </c>
      <c r="M60" s="147" t="s">
        <v>11</v>
      </c>
      <c r="N60" s="147" t="s">
        <v>11</v>
      </c>
      <c r="O60" s="147" t="s">
        <v>11</v>
      </c>
    </row>
    <row r="61" spans="1:15" ht="14.25" customHeight="1">
      <c r="A61" s="244"/>
      <c r="B61" s="179" t="str">
        <f>('INS.R'!D53)</f>
        <v>A.S.D.</v>
      </c>
      <c r="C61" s="56">
        <f>C63</f>
        <v>0</v>
      </c>
      <c r="D61" s="58">
        <f>D63</f>
        <v>0</v>
      </c>
      <c r="E61" s="143">
        <f>('INS.R'!C54)</f>
        <v>127795</v>
      </c>
      <c r="F61" s="144">
        <f>('INS.R'!M54)</f>
        <v>35061</v>
      </c>
      <c r="G61" s="101" t="str">
        <f>'INS.R'!K54</f>
        <v>P</v>
      </c>
      <c r="H61" s="203" t="str">
        <f>'INS.R'!O54</f>
        <v> </v>
      </c>
      <c r="I61" s="101">
        <v>2</v>
      </c>
      <c r="J61" s="117" t="str">
        <f>('INS.R'!J54)</f>
        <v>CAMERA  Simona</v>
      </c>
      <c r="K61" s="101">
        <f t="shared" si="7"/>
        <v>0</v>
      </c>
      <c r="L61" s="148" t="s">
        <v>11</v>
      </c>
      <c r="M61" s="148" t="s">
        <v>11</v>
      </c>
      <c r="N61" s="148" t="s">
        <v>11</v>
      </c>
      <c r="O61" s="148" t="s">
        <v>11</v>
      </c>
    </row>
    <row r="62" spans="1:15" ht="14.25" customHeight="1">
      <c r="A62" s="244"/>
      <c r="B62" s="107"/>
      <c r="C62" s="56">
        <f>C63</f>
        <v>0</v>
      </c>
      <c r="D62" s="58">
        <f>D63</f>
        <v>0</v>
      </c>
      <c r="E62" s="143">
        <f>('INS.R'!C55)</f>
        <v>168684</v>
      </c>
      <c r="F62" s="144">
        <f>('INS.R'!M55)</f>
        <v>34728</v>
      </c>
      <c r="G62" s="101" t="str">
        <f>'INS.R'!K55</f>
        <v>P</v>
      </c>
      <c r="H62" s="203" t="str">
        <f>'INS.R'!O55</f>
        <v> </v>
      </c>
      <c r="I62" s="101">
        <v>3</v>
      </c>
      <c r="J62" s="117" t="str">
        <f>('INS.R'!J55)</f>
        <v>LENZO  Alice</v>
      </c>
      <c r="K62" s="101">
        <f t="shared" si="7"/>
        <v>0</v>
      </c>
      <c r="L62" s="148" t="s">
        <v>11</v>
      </c>
      <c r="M62" s="148" t="s">
        <v>11</v>
      </c>
      <c r="N62" s="148" t="s">
        <v>11</v>
      </c>
      <c r="O62" s="148" t="s">
        <v>11</v>
      </c>
    </row>
    <row r="63" spans="1:15" ht="14.25" customHeight="1">
      <c r="A63" s="244"/>
      <c r="B63" s="180" t="str">
        <f>('INS.R'!E53)</f>
        <v>GIOVENTU'  OLIMPICA</v>
      </c>
      <c r="C63" s="66">
        <f>SUM(L66:O66)-MIN(L66:O66)-D63</f>
        <v>0</v>
      </c>
      <c r="D63" s="151">
        <v>0</v>
      </c>
      <c r="E63" s="143" t="str">
        <f>('INS.R'!C56)</f>
        <v> </v>
      </c>
      <c r="F63" s="144" t="str">
        <f>('INS.R'!M56)</f>
        <v> </v>
      </c>
      <c r="G63" s="101" t="str">
        <f>'INS.R'!K56</f>
        <v>n.i.</v>
      </c>
      <c r="H63" s="203" t="str">
        <f>'INS.R'!O56</f>
        <v> </v>
      </c>
      <c r="I63" s="101">
        <v>4</v>
      </c>
      <c r="J63" s="117" t="str">
        <f>('INS.R'!J56)</f>
        <v> </v>
      </c>
      <c r="K63" s="101">
        <f t="shared" si="7"/>
        <v>0</v>
      </c>
      <c r="L63" s="148" t="s">
        <v>11</v>
      </c>
      <c r="M63" s="148" t="s">
        <v>11</v>
      </c>
      <c r="N63" s="148" t="s">
        <v>11</v>
      </c>
      <c r="O63" s="148" t="s">
        <v>11</v>
      </c>
    </row>
    <row r="64" spans="1:15" ht="14.25" customHeight="1">
      <c r="A64" s="244"/>
      <c r="B64" s="155" t="str">
        <f>('INS.R'!I60)</f>
        <v>Squadra "B"</v>
      </c>
      <c r="C64" s="56">
        <f>C63</f>
        <v>0</v>
      </c>
      <c r="D64" s="58">
        <f>D63</f>
        <v>0</v>
      </c>
      <c r="E64" s="143" t="str">
        <f>('INS.R'!C57)</f>
        <v> </v>
      </c>
      <c r="F64" s="144" t="str">
        <f>('INS.R'!M57)</f>
        <v> </v>
      </c>
      <c r="G64" s="101" t="str">
        <f>'INS.R'!K57</f>
        <v>n.i.</v>
      </c>
      <c r="H64" s="203" t="str">
        <f>'INS.R'!O57</f>
        <v> </v>
      </c>
      <c r="I64" s="101">
        <v>5</v>
      </c>
      <c r="J64" s="117" t="str">
        <f>('INS.R'!J57)</f>
        <v> </v>
      </c>
      <c r="K64" s="101">
        <f t="shared" si="7"/>
        <v>0</v>
      </c>
      <c r="L64" s="148" t="s">
        <v>11</v>
      </c>
      <c r="M64" s="148" t="s">
        <v>11</v>
      </c>
      <c r="N64" s="148" t="s">
        <v>11</v>
      </c>
      <c r="O64" s="148" t="s">
        <v>11</v>
      </c>
    </row>
    <row r="65" spans="1:15" ht="14.25" customHeight="1">
      <c r="A65" s="244"/>
      <c r="B65" s="156" t="str">
        <f>('INS.R'!F53)</f>
        <v>Vigevano  (PV)</v>
      </c>
      <c r="C65" s="56">
        <f>C63</f>
        <v>0</v>
      </c>
      <c r="D65" s="58">
        <f>D63</f>
        <v>0</v>
      </c>
      <c r="E65" s="145" t="str">
        <f>('INS.R'!C58)</f>
        <v> </v>
      </c>
      <c r="F65" s="146" t="str">
        <f>('INS.R'!M58)</f>
        <v> </v>
      </c>
      <c r="G65" s="102" t="str">
        <f>'INS.R'!K58</f>
        <v>n.i.</v>
      </c>
      <c r="H65" s="204" t="str">
        <f>'INS.R'!O58</f>
        <v> </v>
      </c>
      <c r="I65" s="102">
        <v>6</v>
      </c>
      <c r="J65" s="118" t="str">
        <f>('INS.R'!J58)</f>
        <v> </v>
      </c>
      <c r="K65" s="102">
        <f t="shared" si="7"/>
        <v>0</v>
      </c>
      <c r="L65" s="149" t="s">
        <v>11</v>
      </c>
      <c r="M65" s="149" t="s">
        <v>11</v>
      </c>
      <c r="N65" s="149" t="s">
        <v>11</v>
      </c>
      <c r="O65" s="149" t="s">
        <v>11</v>
      </c>
    </row>
    <row r="66" spans="1:15" ht="14.25" customHeight="1" thickBot="1">
      <c r="A66" s="245"/>
      <c r="B66" s="157" t="str">
        <f>CONCATENATE('INS.R'!G53)&amp;-('INS.R'!H53)</f>
        <v>2-423</v>
      </c>
      <c r="C66" s="22">
        <f>C63</f>
        <v>0</v>
      </c>
      <c r="D66" s="59">
        <f>D63</f>
        <v>0</v>
      </c>
      <c r="E66" s="229"/>
      <c r="F66" s="229"/>
      <c r="G66" s="230"/>
      <c r="H66" s="230"/>
      <c r="I66" s="230"/>
      <c r="J66" s="196">
        <f>COUNTIF(K60:K65,"&gt;0")</f>
        <v>0</v>
      </c>
      <c r="K66" s="231">
        <f>SUM(K60:K65)</f>
        <v>0</v>
      </c>
      <c r="L66" s="232">
        <f>SUM(L60:L65)</f>
        <v>0</v>
      </c>
      <c r="M66" s="232">
        <f>SUM(M60:M65)</f>
        <v>0</v>
      </c>
      <c r="N66" s="232">
        <f>SUM(N60:N65)</f>
        <v>0</v>
      </c>
      <c r="O66" s="232">
        <f>SUM(O60:O65)</f>
        <v>0</v>
      </c>
    </row>
    <row r="67" spans="1:15" ht="14.25" customHeight="1" thickTop="1">
      <c r="A67" s="243">
        <v>9</v>
      </c>
      <c r="B67" s="13"/>
      <c r="C67" s="55">
        <f>C70</f>
        <v>0</v>
      </c>
      <c r="D67" s="57">
        <f>D70</f>
        <v>0</v>
      </c>
      <c r="E67" s="141">
        <f>('INS.R'!C60)</f>
        <v>260093</v>
      </c>
      <c r="F67" s="142">
        <f>('INS.R'!M60)</f>
        <v>35110</v>
      </c>
      <c r="G67" s="100" t="str">
        <f>'INS.R'!K60</f>
        <v>P</v>
      </c>
      <c r="H67" s="202" t="str">
        <f>'INS.R'!O60</f>
        <v> </v>
      </c>
      <c r="I67" s="100">
        <v>1</v>
      </c>
      <c r="J67" s="116" t="str">
        <f>('INS.R'!J60)</f>
        <v>CONTI  Giada</v>
      </c>
      <c r="K67" s="100">
        <f aca="true" t="shared" si="8" ref="K67:K72">COUNT(L67,O67,N67,M67)</f>
        <v>0</v>
      </c>
      <c r="L67" s="147" t="s">
        <v>11</v>
      </c>
      <c r="M67" s="147" t="s">
        <v>11</v>
      </c>
      <c r="N67" s="147" t="s">
        <v>11</v>
      </c>
      <c r="O67" s="147" t="s">
        <v>11</v>
      </c>
    </row>
    <row r="68" spans="1:15" ht="14.25" customHeight="1">
      <c r="A68" s="244"/>
      <c r="B68" s="179" t="str">
        <f>('INS.R'!D60)</f>
        <v>A.S.D.</v>
      </c>
      <c r="C68" s="56">
        <f>C70</f>
        <v>0</v>
      </c>
      <c r="D68" s="58">
        <f>D70</f>
        <v>0</v>
      </c>
      <c r="E68" s="143">
        <f>('INS.R'!C61)</f>
        <v>208067</v>
      </c>
      <c r="F68" s="144">
        <f>('INS.R'!M61)</f>
        <v>34603</v>
      </c>
      <c r="G68" s="101" t="str">
        <f>'INS.R'!K61</f>
        <v>P</v>
      </c>
      <c r="H68" s="203" t="str">
        <f>'INS.R'!O61</f>
        <v> </v>
      </c>
      <c r="I68" s="101">
        <v>2</v>
      </c>
      <c r="J68" s="117" t="str">
        <f>('INS.R'!J61)</f>
        <v>INTERLANDI  Ariela</v>
      </c>
      <c r="K68" s="101">
        <f t="shared" si="8"/>
        <v>0</v>
      </c>
      <c r="L68" s="148" t="s">
        <v>11</v>
      </c>
      <c r="M68" s="148" t="s">
        <v>11</v>
      </c>
      <c r="N68" s="148" t="s">
        <v>11</v>
      </c>
      <c r="O68" s="148" t="s">
        <v>11</v>
      </c>
    </row>
    <row r="69" spans="1:15" ht="14.25" customHeight="1">
      <c r="A69" s="244"/>
      <c r="B69" s="107"/>
      <c r="C69" s="56">
        <f>C70</f>
        <v>0</v>
      </c>
      <c r="D69" s="58">
        <f>D70</f>
        <v>0</v>
      </c>
      <c r="E69" s="143">
        <f>('INS.R'!C62)</f>
        <v>208068</v>
      </c>
      <c r="F69" s="144">
        <f>('INS.R'!M62)</f>
        <v>35010</v>
      </c>
      <c r="G69" s="101" t="str">
        <f>'INS.R'!K62</f>
        <v>P</v>
      </c>
      <c r="H69" s="203" t="str">
        <f>'INS.R'!O62</f>
        <v> </v>
      </c>
      <c r="I69" s="101">
        <v>3</v>
      </c>
      <c r="J69" s="117" t="str">
        <f>('INS.R'!J62)</f>
        <v>MACCAGNOLA  Giulia</v>
      </c>
      <c r="K69" s="101">
        <f t="shared" si="8"/>
        <v>0</v>
      </c>
      <c r="L69" s="148" t="s">
        <v>11</v>
      </c>
      <c r="M69" s="148" t="s">
        <v>11</v>
      </c>
      <c r="N69" s="148" t="s">
        <v>11</v>
      </c>
      <c r="O69" s="148" t="s">
        <v>11</v>
      </c>
    </row>
    <row r="70" spans="1:15" ht="14.25" customHeight="1">
      <c r="A70" s="244"/>
      <c r="B70" s="180" t="str">
        <f>('INS.R'!E60)</f>
        <v>GIOVENTU'  OLIMPICA</v>
      </c>
      <c r="C70" s="66">
        <f>SUM(L73:O73)-MIN(L73:O73)-D70</f>
        <v>0</v>
      </c>
      <c r="D70" s="151">
        <v>0</v>
      </c>
      <c r="E70" s="143" t="str">
        <f>('INS.R'!C63)</f>
        <v> </v>
      </c>
      <c r="F70" s="144" t="str">
        <f>('INS.R'!M63)</f>
        <v> </v>
      </c>
      <c r="G70" s="101" t="str">
        <f>'INS.R'!K63</f>
        <v>n.i.</v>
      </c>
      <c r="H70" s="203" t="str">
        <f>'INS.R'!O63</f>
        <v> </v>
      </c>
      <c r="I70" s="101">
        <v>4</v>
      </c>
      <c r="J70" s="117" t="str">
        <f>('INS.R'!J63)</f>
        <v> </v>
      </c>
      <c r="K70" s="101">
        <f t="shared" si="8"/>
        <v>0</v>
      </c>
      <c r="L70" s="148" t="s">
        <v>11</v>
      </c>
      <c r="M70" s="148" t="s">
        <v>11</v>
      </c>
      <c r="N70" s="148" t="s">
        <v>11</v>
      </c>
      <c r="O70" s="148" t="s">
        <v>11</v>
      </c>
    </row>
    <row r="71" spans="1:15" ht="14.25" customHeight="1">
      <c r="A71" s="244"/>
      <c r="B71" s="155" t="str">
        <f>('INS.R'!I67)</f>
        <v>Squadra "A"</v>
      </c>
      <c r="C71" s="56">
        <f>C70</f>
        <v>0</v>
      </c>
      <c r="D71" s="58">
        <f>D70</f>
        <v>0</v>
      </c>
      <c r="E71" s="143" t="str">
        <f>('INS.R'!C64)</f>
        <v> </v>
      </c>
      <c r="F71" s="144" t="str">
        <f>('INS.R'!M64)</f>
        <v> </v>
      </c>
      <c r="G71" s="101" t="str">
        <f>'INS.R'!K64</f>
        <v>n.i.</v>
      </c>
      <c r="H71" s="203" t="str">
        <f>'INS.R'!O64</f>
        <v> </v>
      </c>
      <c r="I71" s="101">
        <v>5</v>
      </c>
      <c r="J71" s="117" t="str">
        <f>('INS.R'!J64)</f>
        <v> </v>
      </c>
      <c r="K71" s="101">
        <f t="shared" si="8"/>
        <v>0</v>
      </c>
      <c r="L71" s="148" t="s">
        <v>11</v>
      </c>
      <c r="M71" s="148" t="s">
        <v>11</v>
      </c>
      <c r="N71" s="148" t="s">
        <v>11</v>
      </c>
      <c r="O71" s="148" t="s">
        <v>11</v>
      </c>
    </row>
    <row r="72" spans="1:15" ht="14.25" customHeight="1">
      <c r="A72" s="244"/>
      <c r="B72" s="156" t="str">
        <f>('INS.R'!F60)</f>
        <v>Vigevano  (PV)</v>
      </c>
      <c r="C72" s="56">
        <f>C70</f>
        <v>0</v>
      </c>
      <c r="D72" s="58">
        <f>D70</f>
        <v>0</v>
      </c>
      <c r="E72" s="145" t="str">
        <f>('INS.R'!C65)</f>
        <v> </v>
      </c>
      <c r="F72" s="146" t="str">
        <f>('INS.R'!M65)</f>
        <v> </v>
      </c>
      <c r="G72" s="102" t="str">
        <f>'INS.R'!K65</f>
        <v>n.i.</v>
      </c>
      <c r="H72" s="204" t="str">
        <f>'INS.R'!O65</f>
        <v> </v>
      </c>
      <c r="I72" s="102">
        <v>6</v>
      </c>
      <c r="J72" s="118" t="str">
        <f>('INS.R'!J65)</f>
        <v> </v>
      </c>
      <c r="K72" s="102">
        <f t="shared" si="8"/>
        <v>0</v>
      </c>
      <c r="L72" s="149" t="s">
        <v>11</v>
      </c>
      <c r="M72" s="149" t="s">
        <v>11</v>
      </c>
      <c r="N72" s="149" t="s">
        <v>11</v>
      </c>
      <c r="O72" s="149" t="s">
        <v>11</v>
      </c>
    </row>
    <row r="73" spans="1:15" ht="14.25" customHeight="1" thickBot="1">
      <c r="A73" s="245"/>
      <c r="B73" s="157" t="str">
        <f>CONCATENATE('INS.R'!G60)&amp;-('INS.R'!H60)</f>
        <v>2-423</v>
      </c>
      <c r="C73" s="22">
        <f>C70</f>
        <v>0</v>
      </c>
      <c r="D73" s="59">
        <f>D70</f>
        <v>0</v>
      </c>
      <c r="E73" s="229"/>
      <c r="F73" s="229"/>
      <c r="G73" s="230"/>
      <c r="H73" s="230"/>
      <c r="I73" s="230"/>
      <c r="J73" s="196">
        <f>COUNTIF(K67:K72,"&gt;0")</f>
        <v>0</v>
      </c>
      <c r="K73" s="231">
        <f>SUM(K67:K72)</f>
        <v>0</v>
      </c>
      <c r="L73" s="232">
        <f>SUM(L67:L72)</f>
        <v>0</v>
      </c>
      <c r="M73" s="232">
        <f>SUM(M67:M72)</f>
        <v>0</v>
      </c>
      <c r="N73" s="232">
        <f>SUM(N67:N72)</f>
        <v>0</v>
      </c>
      <c r="O73" s="232">
        <f>SUM(O67:O72)</f>
        <v>0</v>
      </c>
    </row>
    <row r="74" spans="1:15" ht="14.25" customHeight="1" thickTop="1">
      <c r="A74" s="243">
        <v>10</v>
      </c>
      <c r="B74" s="13"/>
      <c r="C74" s="55">
        <f>C77</f>
        <v>0</v>
      </c>
      <c r="D74" s="57">
        <f>D77</f>
        <v>0</v>
      </c>
      <c r="E74" s="141">
        <f>('INS.R'!C67)</f>
        <v>127805</v>
      </c>
      <c r="F74" s="142">
        <f>('INS.R'!M67)</f>
        <v>33851</v>
      </c>
      <c r="G74" s="100" t="str">
        <f>'INS.R'!K67</f>
        <v>P</v>
      </c>
      <c r="H74" s="202" t="str">
        <f>'INS.R'!O67</f>
        <v> </v>
      </c>
      <c r="I74" s="100">
        <v>1</v>
      </c>
      <c r="J74" s="116" t="str">
        <f>('INS.R'!J67)</f>
        <v>BERRI  Francesca</v>
      </c>
      <c r="K74" s="100">
        <f aca="true" t="shared" si="9" ref="K74:K79">COUNT(L74,O74,N74,M74)</f>
        <v>0</v>
      </c>
      <c r="L74" s="147" t="s">
        <v>11</v>
      </c>
      <c r="M74" s="147" t="s">
        <v>11</v>
      </c>
      <c r="N74" s="147" t="s">
        <v>11</v>
      </c>
      <c r="O74" s="147" t="s">
        <v>11</v>
      </c>
    </row>
    <row r="75" spans="1:15" ht="14.25" customHeight="1">
      <c r="A75" s="244"/>
      <c r="B75" s="179" t="str">
        <f>('INS.R'!D67)</f>
        <v>A.S.D.</v>
      </c>
      <c r="C75" s="56">
        <f>C77</f>
        <v>0</v>
      </c>
      <c r="D75" s="58">
        <f>D77</f>
        <v>0</v>
      </c>
      <c r="E75" s="143">
        <f>('INS.R'!C68)</f>
        <v>240619</v>
      </c>
      <c r="F75" s="144">
        <f>('INS.R'!M68)</f>
        <v>33644</v>
      </c>
      <c r="G75" s="101" t="str">
        <f>'INS.R'!K68</f>
        <v>P</v>
      </c>
      <c r="H75" s="203" t="str">
        <f>'INS.R'!O68</f>
        <v> </v>
      </c>
      <c r="I75" s="101">
        <v>2</v>
      </c>
      <c r="J75" s="117" t="str">
        <f>('INS.R'!J68)</f>
        <v>CERVA  Francesca</v>
      </c>
      <c r="K75" s="101">
        <f t="shared" si="9"/>
        <v>0</v>
      </c>
      <c r="L75" s="148" t="s">
        <v>11</v>
      </c>
      <c r="M75" s="148" t="s">
        <v>11</v>
      </c>
      <c r="N75" s="148" t="s">
        <v>11</v>
      </c>
      <c r="O75" s="148" t="s">
        <v>11</v>
      </c>
    </row>
    <row r="76" spans="1:15" ht="14.25" customHeight="1">
      <c r="A76" s="244"/>
      <c r="B76" s="107"/>
      <c r="C76" s="56">
        <f>C77</f>
        <v>0</v>
      </c>
      <c r="D76" s="58">
        <f>D77</f>
        <v>0</v>
      </c>
      <c r="E76" s="143">
        <f>('INS.R'!C69)</f>
        <v>168744</v>
      </c>
      <c r="F76" s="144">
        <f>('INS.R'!M69)</f>
        <v>33427</v>
      </c>
      <c r="G76" s="101" t="str">
        <f>'INS.R'!K69</f>
        <v>P</v>
      </c>
      <c r="H76" s="203" t="str">
        <f>'INS.R'!O69</f>
        <v> </v>
      </c>
      <c r="I76" s="101">
        <v>3</v>
      </c>
      <c r="J76" s="117" t="str">
        <f>('INS.R'!J69)</f>
        <v>QUAGLIA  Miriam</v>
      </c>
      <c r="K76" s="101">
        <f t="shared" si="9"/>
        <v>0</v>
      </c>
      <c r="L76" s="148" t="s">
        <v>11</v>
      </c>
      <c r="M76" s="148" t="s">
        <v>11</v>
      </c>
      <c r="N76" s="148" t="s">
        <v>11</v>
      </c>
      <c r="O76" s="148" t="s">
        <v>11</v>
      </c>
    </row>
    <row r="77" spans="1:15" ht="14.25" customHeight="1">
      <c r="A77" s="244"/>
      <c r="B77" s="180" t="str">
        <f>('INS.R'!E67)</f>
        <v>GIOVENTU'  OLIMPICA</v>
      </c>
      <c r="C77" s="66">
        <f>SUM(L80:O80)-MIN(L80:O80)-D77</f>
        <v>0</v>
      </c>
      <c r="D77" s="151">
        <v>0</v>
      </c>
      <c r="E77" s="143" t="str">
        <f>('INS.R'!C70)</f>
        <v> </v>
      </c>
      <c r="F77" s="144" t="str">
        <f>('INS.R'!M70)</f>
        <v> </v>
      </c>
      <c r="G77" s="101" t="str">
        <f>'INS.R'!K70</f>
        <v>n.i.</v>
      </c>
      <c r="H77" s="203" t="str">
        <f>'INS.R'!O70</f>
        <v> </v>
      </c>
      <c r="I77" s="101">
        <v>4</v>
      </c>
      <c r="J77" s="117" t="str">
        <f>('INS.R'!J70)</f>
        <v> </v>
      </c>
      <c r="K77" s="101">
        <f t="shared" si="9"/>
        <v>0</v>
      </c>
      <c r="L77" s="148" t="s">
        <v>11</v>
      </c>
      <c r="M77" s="148" t="s">
        <v>11</v>
      </c>
      <c r="N77" s="148" t="s">
        <v>11</v>
      </c>
      <c r="O77" s="148" t="s">
        <v>11</v>
      </c>
    </row>
    <row r="78" spans="1:15" ht="14.25" customHeight="1">
      <c r="A78" s="244"/>
      <c r="B78" s="155" t="str">
        <f>('INS.R'!I74)</f>
        <v> </v>
      </c>
      <c r="C78" s="56">
        <f>C77</f>
        <v>0</v>
      </c>
      <c r="D78" s="58">
        <f>D77</f>
        <v>0</v>
      </c>
      <c r="E78" s="143" t="str">
        <f>('INS.R'!C71)</f>
        <v> </v>
      </c>
      <c r="F78" s="144" t="str">
        <f>('INS.R'!M71)</f>
        <v> </v>
      </c>
      <c r="G78" s="101" t="str">
        <f>'INS.R'!K71</f>
        <v>n.i.</v>
      </c>
      <c r="H78" s="203" t="str">
        <f>'INS.R'!O71</f>
        <v> </v>
      </c>
      <c r="I78" s="101">
        <v>5</v>
      </c>
      <c r="J78" s="117" t="str">
        <f>('INS.R'!J71)</f>
        <v> </v>
      </c>
      <c r="K78" s="101">
        <f t="shared" si="9"/>
        <v>0</v>
      </c>
      <c r="L78" s="148" t="s">
        <v>11</v>
      </c>
      <c r="M78" s="148" t="s">
        <v>11</v>
      </c>
      <c r="N78" s="148" t="s">
        <v>11</v>
      </c>
      <c r="O78" s="148" t="s">
        <v>11</v>
      </c>
    </row>
    <row r="79" spans="1:15" ht="14.25" customHeight="1">
      <c r="A79" s="244"/>
      <c r="B79" s="156" t="str">
        <f>('INS.R'!F67)</f>
        <v>Vigevano  (PV)</v>
      </c>
      <c r="C79" s="56">
        <f>C77</f>
        <v>0</v>
      </c>
      <c r="D79" s="58">
        <f>D77</f>
        <v>0</v>
      </c>
      <c r="E79" s="145" t="str">
        <f>('INS.R'!C72)</f>
        <v> </v>
      </c>
      <c r="F79" s="146" t="str">
        <f>('INS.R'!M72)</f>
        <v> </v>
      </c>
      <c r="G79" s="102" t="str">
        <f>'INS.R'!K72</f>
        <v>n.i.</v>
      </c>
      <c r="H79" s="204" t="str">
        <f>'INS.R'!O72</f>
        <v> </v>
      </c>
      <c r="I79" s="102">
        <v>6</v>
      </c>
      <c r="J79" s="118" t="str">
        <f>('INS.R'!J72)</f>
        <v> </v>
      </c>
      <c r="K79" s="102">
        <f t="shared" si="9"/>
        <v>0</v>
      </c>
      <c r="L79" s="149" t="s">
        <v>11</v>
      </c>
      <c r="M79" s="149" t="s">
        <v>11</v>
      </c>
      <c r="N79" s="149" t="s">
        <v>11</v>
      </c>
      <c r="O79" s="149" t="s">
        <v>11</v>
      </c>
    </row>
    <row r="80" spans="1:15" ht="14.25" customHeight="1" thickBot="1">
      <c r="A80" s="245"/>
      <c r="B80" s="157" t="str">
        <f>CONCATENATE('INS.R'!G67)&amp;-('INS.R'!H67)</f>
        <v>2-423</v>
      </c>
      <c r="C80" s="22">
        <f>C77</f>
        <v>0</v>
      </c>
      <c r="D80" s="59">
        <f>D77</f>
        <v>0</v>
      </c>
      <c r="E80" s="229"/>
      <c r="F80" s="229"/>
      <c r="G80" s="230"/>
      <c r="H80" s="230"/>
      <c r="I80" s="230"/>
      <c r="J80" s="196">
        <f>COUNTIF(K74:K79,"&gt;0")</f>
        <v>0</v>
      </c>
      <c r="K80" s="231">
        <f>SUM(K74:K79)</f>
        <v>0</v>
      </c>
      <c r="L80" s="232">
        <f>SUM(L74:L79)</f>
        <v>0</v>
      </c>
      <c r="M80" s="232">
        <f>SUM(M74:M79)</f>
        <v>0</v>
      </c>
      <c r="N80" s="232">
        <f>SUM(N74:N79)</f>
        <v>0</v>
      </c>
      <c r="O80" s="232">
        <f>SUM(O74:O79)</f>
        <v>0</v>
      </c>
    </row>
    <row r="81" spans="1:15" ht="14.25" customHeight="1" thickTop="1">
      <c r="A81" s="243">
        <v>11</v>
      </c>
      <c r="B81" s="13"/>
      <c r="C81" s="55">
        <f>C84</f>
        <v>0</v>
      </c>
      <c r="D81" s="57">
        <f>D84</f>
        <v>0</v>
      </c>
      <c r="E81" s="141" t="str">
        <f>('INS.R'!C74)</f>
        <v> </v>
      </c>
      <c r="F81" s="142" t="str">
        <f>('INS.R'!M74)</f>
        <v> </v>
      </c>
      <c r="G81" s="100" t="str">
        <f>'INS.R'!K74</f>
        <v> </v>
      </c>
      <c r="H81" s="202" t="str">
        <f>'INS.R'!O74</f>
        <v> </v>
      </c>
      <c r="I81" s="100">
        <v>1</v>
      </c>
      <c r="J81" s="116" t="str">
        <f>('INS.R'!J74)</f>
        <v> </v>
      </c>
      <c r="K81" s="100">
        <f aca="true" t="shared" si="10" ref="K81:K86">COUNT(L81,O81,N81,M81)</f>
        <v>0</v>
      </c>
      <c r="L81" s="147" t="s">
        <v>11</v>
      </c>
      <c r="M81" s="147" t="s">
        <v>11</v>
      </c>
      <c r="N81" s="147" t="s">
        <v>11</v>
      </c>
      <c r="O81" s="147" t="s">
        <v>11</v>
      </c>
    </row>
    <row r="82" spans="1:15" ht="14.25" customHeight="1">
      <c r="A82" s="244"/>
      <c r="B82" s="179" t="str">
        <f>('INS.R'!D74)</f>
        <v>A.S.D.</v>
      </c>
      <c r="C82" s="56">
        <f>C84</f>
        <v>0</v>
      </c>
      <c r="D82" s="58">
        <f>D84</f>
        <v>0</v>
      </c>
      <c r="E82" s="143" t="str">
        <f>('INS.R'!C75)</f>
        <v> </v>
      </c>
      <c r="F82" s="144" t="str">
        <f>('INS.R'!M75)</f>
        <v> </v>
      </c>
      <c r="G82" s="101" t="str">
        <f>'INS.R'!K75</f>
        <v> </v>
      </c>
      <c r="H82" s="203" t="str">
        <f>'INS.R'!O75</f>
        <v> </v>
      </c>
      <c r="I82" s="101">
        <v>2</v>
      </c>
      <c r="J82" s="117" t="str">
        <f>('INS.R'!J75)</f>
        <v> </v>
      </c>
      <c r="K82" s="101">
        <f t="shared" si="10"/>
        <v>0</v>
      </c>
      <c r="L82" s="148" t="s">
        <v>11</v>
      </c>
      <c r="M82" s="148" t="s">
        <v>11</v>
      </c>
      <c r="N82" s="148" t="s">
        <v>11</v>
      </c>
      <c r="O82" s="148" t="s">
        <v>11</v>
      </c>
    </row>
    <row r="83" spans="1:15" ht="14.25" customHeight="1">
      <c r="A83" s="244"/>
      <c r="B83" s="107"/>
      <c r="C83" s="56">
        <f>C84</f>
        <v>0</v>
      </c>
      <c r="D83" s="58">
        <f>D84</f>
        <v>0</v>
      </c>
      <c r="E83" s="143" t="str">
        <f>('INS.R'!C76)</f>
        <v> </v>
      </c>
      <c r="F83" s="144" t="str">
        <f>('INS.R'!M76)</f>
        <v> </v>
      </c>
      <c r="G83" s="101" t="str">
        <f>'INS.R'!K76</f>
        <v> </v>
      </c>
      <c r="H83" s="203" t="str">
        <f>'INS.R'!O76</f>
        <v> </v>
      </c>
      <c r="I83" s="101">
        <v>3</v>
      </c>
      <c r="J83" s="117" t="str">
        <f>('INS.R'!J76)</f>
        <v> </v>
      </c>
      <c r="K83" s="101">
        <f t="shared" si="10"/>
        <v>0</v>
      </c>
      <c r="L83" s="148" t="s">
        <v>11</v>
      </c>
      <c r="M83" s="148" t="s">
        <v>11</v>
      </c>
      <c r="N83" s="148" t="s">
        <v>11</v>
      </c>
      <c r="O83" s="148" t="s">
        <v>11</v>
      </c>
    </row>
    <row r="84" spans="1:15" ht="14.25" customHeight="1">
      <c r="A84" s="244"/>
      <c r="B84" s="180" t="str">
        <f>('INS.R'!E74)</f>
        <v> </v>
      </c>
      <c r="C84" s="66">
        <f>SUM(L87:O87)-MIN(L87:O87)-D84</f>
        <v>0</v>
      </c>
      <c r="D84" s="151">
        <v>0</v>
      </c>
      <c r="E84" s="143" t="str">
        <f>('INS.R'!C77)</f>
        <v> </v>
      </c>
      <c r="F84" s="144" t="str">
        <f>('INS.R'!M77)</f>
        <v> </v>
      </c>
      <c r="G84" s="101" t="str">
        <f>'INS.R'!K77</f>
        <v> </v>
      </c>
      <c r="H84" s="203" t="str">
        <f>'INS.R'!O77</f>
        <v> </v>
      </c>
      <c r="I84" s="101">
        <v>4</v>
      </c>
      <c r="J84" s="117" t="str">
        <f>('INS.R'!J77)</f>
        <v> </v>
      </c>
      <c r="K84" s="101">
        <f t="shared" si="10"/>
        <v>0</v>
      </c>
      <c r="L84" s="148" t="s">
        <v>11</v>
      </c>
      <c r="M84" s="148" t="s">
        <v>11</v>
      </c>
      <c r="N84" s="148" t="s">
        <v>11</v>
      </c>
      <c r="O84" s="148" t="s">
        <v>11</v>
      </c>
    </row>
    <row r="85" spans="1:15" ht="14.25" customHeight="1">
      <c r="A85" s="244"/>
      <c r="B85" s="155" t="str">
        <f>('INS.R'!I81)</f>
        <v> </v>
      </c>
      <c r="C85" s="56">
        <f>C84</f>
        <v>0</v>
      </c>
      <c r="D85" s="58">
        <f>D84</f>
        <v>0</v>
      </c>
      <c r="E85" s="143" t="str">
        <f>('INS.R'!C78)</f>
        <v> </v>
      </c>
      <c r="F85" s="144" t="str">
        <f>('INS.R'!M78)</f>
        <v> </v>
      </c>
      <c r="G85" s="101" t="str">
        <f>'INS.R'!K78</f>
        <v> </v>
      </c>
      <c r="H85" s="203" t="str">
        <f>'INS.R'!O78</f>
        <v> </v>
      </c>
      <c r="I85" s="101">
        <v>5</v>
      </c>
      <c r="J85" s="117" t="str">
        <f>('INS.R'!J78)</f>
        <v> </v>
      </c>
      <c r="K85" s="101">
        <f t="shared" si="10"/>
        <v>0</v>
      </c>
      <c r="L85" s="148" t="s">
        <v>11</v>
      </c>
      <c r="M85" s="148" t="s">
        <v>11</v>
      </c>
      <c r="N85" s="148" t="s">
        <v>11</v>
      </c>
      <c r="O85" s="148" t="s">
        <v>11</v>
      </c>
    </row>
    <row r="86" spans="1:15" ht="14.25" customHeight="1">
      <c r="A86" s="244"/>
      <c r="B86" s="156" t="str">
        <f>('INS.R'!F74)</f>
        <v> </v>
      </c>
      <c r="C86" s="56">
        <f>C84</f>
        <v>0</v>
      </c>
      <c r="D86" s="58">
        <f>D84</f>
        <v>0</v>
      </c>
      <c r="E86" s="145" t="str">
        <f>('INS.R'!C79)</f>
        <v> </v>
      </c>
      <c r="F86" s="146" t="str">
        <f>('INS.R'!M79)</f>
        <v> </v>
      </c>
      <c r="G86" s="102" t="str">
        <f>'INS.R'!K79</f>
        <v> </v>
      </c>
      <c r="H86" s="204" t="str">
        <f>'INS.R'!O79</f>
        <v> </v>
      </c>
      <c r="I86" s="102">
        <v>6</v>
      </c>
      <c r="J86" s="118" t="str">
        <f>('INS.R'!J79)</f>
        <v> </v>
      </c>
      <c r="K86" s="102">
        <f t="shared" si="10"/>
        <v>0</v>
      </c>
      <c r="L86" s="149" t="s">
        <v>11</v>
      </c>
      <c r="M86" s="149" t="s">
        <v>11</v>
      </c>
      <c r="N86" s="149" t="s">
        <v>11</v>
      </c>
      <c r="O86" s="149" t="s">
        <v>11</v>
      </c>
    </row>
    <row r="87" spans="1:15" ht="14.25" customHeight="1" thickBot="1">
      <c r="A87" s="245"/>
      <c r="B87" s="157" t="e">
        <f>CONCATENATE('INS.R'!G74)&amp;-('INS.R'!H74)</f>
        <v>#VALUE!</v>
      </c>
      <c r="C87" s="22">
        <f>C84</f>
        <v>0</v>
      </c>
      <c r="D87" s="59">
        <f>D84</f>
        <v>0</v>
      </c>
      <c r="E87" s="229"/>
      <c r="F87" s="229"/>
      <c r="G87" s="230"/>
      <c r="H87" s="230"/>
      <c r="I87" s="230"/>
      <c r="J87" s="196">
        <f>COUNTIF(K81:K86,"&gt;0")</f>
        <v>0</v>
      </c>
      <c r="K87" s="231">
        <f>SUM(K81:K86)</f>
        <v>0</v>
      </c>
      <c r="L87" s="232">
        <f>SUM(L81:L86)</f>
        <v>0</v>
      </c>
      <c r="M87" s="232">
        <f>SUM(M81:M86)</f>
        <v>0</v>
      </c>
      <c r="N87" s="232">
        <f>SUM(N81:N86)</f>
        <v>0</v>
      </c>
      <c r="O87" s="232">
        <f>SUM(O81:O86)</f>
        <v>0</v>
      </c>
    </row>
    <row r="88" spans="1:15" ht="14.25" customHeight="1" thickTop="1">
      <c r="A88" s="243">
        <v>12</v>
      </c>
      <c r="B88" s="13"/>
      <c r="C88" s="55">
        <f>C91</f>
        <v>0</v>
      </c>
      <c r="D88" s="57">
        <f>D91</f>
        <v>0</v>
      </c>
      <c r="E88" s="141" t="str">
        <f>('INS.R'!C81)</f>
        <v> </v>
      </c>
      <c r="F88" s="142" t="str">
        <f>('INS.R'!M81)</f>
        <v> </v>
      </c>
      <c r="G88" s="100" t="str">
        <f>'INS.R'!K81</f>
        <v> </v>
      </c>
      <c r="H88" s="202" t="str">
        <f>'INS.R'!O81</f>
        <v> </v>
      </c>
      <c r="I88" s="100">
        <v>1</v>
      </c>
      <c r="J88" s="116" t="str">
        <f>('INS.R'!J81)</f>
        <v> </v>
      </c>
      <c r="K88" s="100">
        <f aca="true" t="shared" si="11" ref="K88:K93">COUNT(L88,O88,N88,M88)</f>
        <v>0</v>
      </c>
      <c r="L88" s="147" t="s">
        <v>11</v>
      </c>
      <c r="M88" s="147" t="s">
        <v>11</v>
      </c>
      <c r="N88" s="147" t="s">
        <v>11</v>
      </c>
      <c r="O88" s="147" t="s">
        <v>11</v>
      </c>
    </row>
    <row r="89" spans="1:15" ht="14.25" customHeight="1">
      <c r="A89" s="244"/>
      <c r="B89" s="179" t="str">
        <f>('INS.R'!D81)</f>
        <v>A.S.D.</v>
      </c>
      <c r="C89" s="56">
        <f>C91</f>
        <v>0</v>
      </c>
      <c r="D89" s="58">
        <f>D91</f>
        <v>0</v>
      </c>
      <c r="E89" s="143" t="str">
        <f>('INS.R'!C82)</f>
        <v> </v>
      </c>
      <c r="F89" s="144" t="str">
        <f>('INS.R'!M82)</f>
        <v> </v>
      </c>
      <c r="G89" s="101" t="str">
        <f>'INS.R'!K82</f>
        <v> </v>
      </c>
      <c r="H89" s="203" t="str">
        <f>'INS.R'!O82</f>
        <v> </v>
      </c>
      <c r="I89" s="101">
        <v>2</v>
      </c>
      <c r="J89" s="117" t="str">
        <f>('INS.R'!J82)</f>
        <v> </v>
      </c>
      <c r="K89" s="101">
        <f t="shared" si="11"/>
        <v>0</v>
      </c>
      <c r="L89" s="148" t="s">
        <v>11</v>
      </c>
      <c r="M89" s="148" t="s">
        <v>11</v>
      </c>
      <c r="N89" s="148" t="s">
        <v>11</v>
      </c>
      <c r="O89" s="148" t="s">
        <v>11</v>
      </c>
    </row>
    <row r="90" spans="1:15" ht="14.25" customHeight="1">
      <c r="A90" s="244"/>
      <c r="B90" s="107"/>
      <c r="C90" s="56">
        <f>C91</f>
        <v>0</v>
      </c>
      <c r="D90" s="58">
        <f>D91</f>
        <v>0</v>
      </c>
      <c r="E90" s="143" t="str">
        <f>('INS.R'!C83)</f>
        <v> </v>
      </c>
      <c r="F90" s="144" t="str">
        <f>('INS.R'!M83)</f>
        <v> </v>
      </c>
      <c r="G90" s="101" t="str">
        <f>'INS.R'!K83</f>
        <v> </v>
      </c>
      <c r="H90" s="203" t="str">
        <f>'INS.R'!O83</f>
        <v> </v>
      </c>
      <c r="I90" s="101">
        <v>3</v>
      </c>
      <c r="J90" s="117" t="str">
        <f>('INS.R'!J83)</f>
        <v> </v>
      </c>
      <c r="K90" s="101">
        <f t="shared" si="11"/>
        <v>0</v>
      </c>
      <c r="L90" s="148" t="s">
        <v>11</v>
      </c>
      <c r="M90" s="148" t="s">
        <v>11</v>
      </c>
      <c r="N90" s="148" t="s">
        <v>11</v>
      </c>
      <c r="O90" s="148" t="s">
        <v>11</v>
      </c>
    </row>
    <row r="91" spans="1:15" ht="14.25" customHeight="1">
      <c r="A91" s="244"/>
      <c r="B91" s="180" t="str">
        <f>('INS.R'!E81)</f>
        <v> </v>
      </c>
      <c r="C91" s="66">
        <f>SUM(L94:O94)-MIN(L94:O94)-D91</f>
        <v>0</v>
      </c>
      <c r="D91" s="151">
        <v>0</v>
      </c>
      <c r="E91" s="143" t="str">
        <f>('INS.R'!C84)</f>
        <v> </v>
      </c>
      <c r="F91" s="144" t="str">
        <f>('INS.R'!M84)</f>
        <v> </v>
      </c>
      <c r="G91" s="101" t="str">
        <f>'INS.R'!K84</f>
        <v> </v>
      </c>
      <c r="H91" s="203" t="str">
        <f>'INS.R'!O84</f>
        <v> </v>
      </c>
      <c r="I91" s="101">
        <v>4</v>
      </c>
      <c r="J91" s="117" t="str">
        <f>('INS.R'!J84)</f>
        <v> </v>
      </c>
      <c r="K91" s="101">
        <f t="shared" si="11"/>
        <v>0</v>
      </c>
      <c r="L91" s="148" t="s">
        <v>11</v>
      </c>
      <c r="M91" s="148" t="s">
        <v>11</v>
      </c>
      <c r="N91" s="148" t="s">
        <v>11</v>
      </c>
      <c r="O91" s="148" t="s">
        <v>11</v>
      </c>
    </row>
    <row r="92" spans="1:15" ht="14.25" customHeight="1">
      <c r="A92" s="244"/>
      <c r="B92" s="155" t="str">
        <f>('INS.R'!I88)</f>
        <v> </v>
      </c>
      <c r="C92" s="56">
        <f>C91</f>
        <v>0</v>
      </c>
      <c r="D92" s="58">
        <f>D91</f>
        <v>0</v>
      </c>
      <c r="E92" s="143" t="str">
        <f>('INS.R'!C85)</f>
        <v> </v>
      </c>
      <c r="F92" s="144" t="str">
        <f>('INS.R'!M85)</f>
        <v> </v>
      </c>
      <c r="G92" s="101" t="str">
        <f>'INS.R'!K85</f>
        <v> </v>
      </c>
      <c r="H92" s="203" t="str">
        <f>'INS.R'!O85</f>
        <v> </v>
      </c>
      <c r="I92" s="101">
        <v>5</v>
      </c>
      <c r="J92" s="117" t="str">
        <f>('INS.R'!J85)</f>
        <v> </v>
      </c>
      <c r="K92" s="101">
        <f t="shared" si="11"/>
        <v>0</v>
      </c>
      <c r="L92" s="148" t="s">
        <v>11</v>
      </c>
      <c r="M92" s="148" t="s">
        <v>11</v>
      </c>
      <c r="N92" s="148" t="s">
        <v>11</v>
      </c>
      <c r="O92" s="148" t="s">
        <v>11</v>
      </c>
    </row>
    <row r="93" spans="1:15" ht="14.25" customHeight="1">
      <c r="A93" s="244"/>
      <c r="B93" s="156" t="str">
        <f>('INS.R'!F81)</f>
        <v> </v>
      </c>
      <c r="C93" s="56">
        <f>C91</f>
        <v>0</v>
      </c>
      <c r="D93" s="58">
        <f>D91</f>
        <v>0</v>
      </c>
      <c r="E93" s="145" t="str">
        <f>('INS.R'!C86)</f>
        <v> </v>
      </c>
      <c r="F93" s="146" t="str">
        <f>('INS.R'!M86)</f>
        <v> </v>
      </c>
      <c r="G93" s="102" t="str">
        <f>'INS.R'!K86</f>
        <v> </v>
      </c>
      <c r="H93" s="204" t="str">
        <f>'INS.R'!O86</f>
        <v> </v>
      </c>
      <c r="I93" s="102">
        <v>6</v>
      </c>
      <c r="J93" s="118" t="str">
        <f>('INS.R'!J86)</f>
        <v> </v>
      </c>
      <c r="K93" s="102">
        <f t="shared" si="11"/>
        <v>0</v>
      </c>
      <c r="L93" s="149" t="s">
        <v>11</v>
      </c>
      <c r="M93" s="149" t="s">
        <v>11</v>
      </c>
      <c r="N93" s="149" t="s">
        <v>11</v>
      </c>
      <c r="O93" s="149" t="s">
        <v>11</v>
      </c>
    </row>
    <row r="94" spans="1:15" ht="14.25" customHeight="1" thickBot="1">
      <c r="A94" s="245"/>
      <c r="B94" s="157" t="e">
        <f>CONCATENATE('INS.R'!G81)&amp;-('INS.R'!H81)</f>
        <v>#VALUE!</v>
      </c>
      <c r="C94" s="22">
        <f>C91</f>
        <v>0</v>
      </c>
      <c r="D94" s="59">
        <f>D91</f>
        <v>0</v>
      </c>
      <c r="E94" s="229"/>
      <c r="F94" s="229"/>
      <c r="G94" s="230"/>
      <c r="H94" s="230"/>
      <c r="I94" s="230"/>
      <c r="J94" s="196">
        <f>COUNTIF(K88:K93,"&gt;0")</f>
        <v>0</v>
      </c>
      <c r="K94" s="231">
        <f>SUM(K88:K93)</f>
        <v>0</v>
      </c>
      <c r="L94" s="232">
        <f>SUM(L88:L93)</f>
        <v>0</v>
      </c>
      <c r="M94" s="232">
        <f>SUM(M88:M93)</f>
        <v>0</v>
      </c>
      <c r="N94" s="232">
        <f>SUM(N88:N93)</f>
        <v>0</v>
      </c>
      <c r="O94" s="232">
        <f>SUM(O88:O93)</f>
        <v>0</v>
      </c>
    </row>
    <row r="95" spans="1:15" ht="14.25" customHeight="1" thickTop="1">
      <c r="A95" s="243">
        <v>13</v>
      </c>
      <c r="B95" s="13"/>
      <c r="C95" s="55">
        <f>C98</f>
        <v>0</v>
      </c>
      <c r="D95" s="57">
        <f>D98</f>
        <v>0</v>
      </c>
      <c r="E95" s="141" t="str">
        <f>('INS.R'!C88)</f>
        <v> </v>
      </c>
      <c r="F95" s="142" t="str">
        <f>('INS.R'!M88)</f>
        <v> </v>
      </c>
      <c r="G95" s="100" t="str">
        <f>'INS.R'!K88</f>
        <v> </v>
      </c>
      <c r="H95" s="202" t="str">
        <f>'INS.R'!O88</f>
        <v> </v>
      </c>
      <c r="I95" s="100">
        <v>1</v>
      </c>
      <c r="J95" s="116" t="str">
        <f>('INS.R'!J88)</f>
        <v> </v>
      </c>
      <c r="K95" s="100">
        <f aca="true" t="shared" si="12" ref="K95:K100">COUNT(L95,O95,N95,M95)</f>
        <v>0</v>
      </c>
      <c r="L95" s="147" t="s">
        <v>11</v>
      </c>
      <c r="M95" s="147" t="s">
        <v>11</v>
      </c>
      <c r="N95" s="147" t="s">
        <v>11</v>
      </c>
      <c r="O95" s="147" t="s">
        <v>11</v>
      </c>
    </row>
    <row r="96" spans="1:15" ht="14.25" customHeight="1">
      <c r="A96" s="244"/>
      <c r="B96" s="179" t="str">
        <f>('INS.R'!D88)</f>
        <v>A.S.D.</v>
      </c>
      <c r="C96" s="56">
        <f>C98</f>
        <v>0</v>
      </c>
      <c r="D96" s="58">
        <f>D98</f>
        <v>0</v>
      </c>
      <c r="E96" s="143" t="str">
        <f>('INS.R'!C89)</f>
        <v> </v>
      </c>
      <c r="F96" s="144" t="str">
        <f>('INS.R'!M89)</f>
        <v> </v>
      </c>
      <c r="G96" s="101" t="str">
        <f>'INS.R'!K89</f>
        <v> </v>
      </c>
      <c r="H96" s="203" t="str">
        <f>'INS.R'!O89</f>
        <v> </v>
      </c>
      <c r="I96" s="101">
        <v>2</v>
      </c>
      <c r="J96" s="117" t="str">
        <f>('INS.R'!J89)</f>
        <v> </v>
      </c>
      <c r="K96" s="101">
        <f t="shared" si="12"/>
        <v>0</v>
      </c>
      <c r="L96" s="148" t="s">
        <v>11</v>
      </c>
      <c r="M96" s="148" t="s">
        <v>11</v>
      </c>
      <c r="N96" s="148" t="s">
        <v>11</v>
      </c>
      <c r="O96" s="148" t="s">
        <v>11</v>
      </c>
    </row>
    <row r="97" spans="1:15" ht="14.25" customHeight="1">
      <c r="A97" s="244"/>
      <c r="B97" s="107"/>
      <c r="C97" s="56">
        <f>C98</f>
        <v>0</v>
      </c>
      <c r="D97" s="58">
        <f>D98</f>
        <v>0</v>
      </c>
      <c r="E97" s="143" t="str">
        <f>('INS.R'!C90)</f>
        <v> </v>
      </c>
      <c r="F97" s="144" t="str">
        <f>('INS.R'!M90)</f>
        <v> </v>
      </c>
      <c r="G97" s="101" t="str">
        <f>'INS.R'!K90</f>
        <v> </v>
      </c>
      <c r="H97" s="203" t="str">
        <f>'INS.R'!O90</f>
        <v> </v>
      </c>
      <c r="I97" s="101">
        <v>3</v>
      </c>
      <c r="J97" s="117" t="str">
        <f>('INS.R'!J90)</f>
        <v> </v>
      </c>
      <c r="K97" s="101">
        <f t="shared" si="12"/>
        <v>0</v>
      </c>
      <c r="L97" s="148" t="s">
        <v>11</v>
      </c>
      <c r="M97" s="148" t="s">
        <v>11</v>
      </c>
      <c r="N97" s="148" t="s">
        <v>11</v>
      </c>
      <c r="O97" s="148" t="s">
        <v>11</v>
      </c>
    </row>
    <row r="98" spans="1:15" ht="14.25" customHeight="1">
      <c r="A98" s="244"/>
      <c r="B98" s="180" t="str">
        <f>('INS.R'!E88)</f>
        <v> </v>
      </c>
      <c r="C98" s="66">
        <f>SUM(L101:O101)-MIN(L101:O101)-D98</f>
        <v>0</v>
      </c>
      <c r="D98" s="151">
        <v>0</v>
      </c>
      <c r="E98" s="143" t="str">
        <f>('INS.R'!C91)</f>
        <v> </v>
      </c>
      <c r="F98" s="144" t="str">
        <f>('INS.R'!M91)</f>
        <v> </v>
      </c>
      <c r="G98" s="101" t="str">
        <f>'INS.R'!K91</f>
        <v> </v>
      </c>
      <c r="H98" s="203" t="str">
        <f>'INS.R'!O91</f>
        <v> </v>
      </c>
      <c r="I98" s="101">
        <v>4</v>
      </c>
      <c r="J98" s="117" t="str">
        <f>('INS.R'!J91)</f>
        <v> </v>
      </c>
      <c r="K98" s="101">
        <f t="shared" si="12"/>
        <v>0</v>
      </c>
      <c r="L98" s="148" t="s">
        <v>11</v>
      </c>
      <c r="M98" s="148" t="s">
        <v>11</v>
      </c>
      <c r="N98" s="148" t="s">
        <v>11</v>
      </c>
      <c r="O98" s="148" t="s">
        <v>11</v>
      </c>
    </row>
    <row r="99" spans="1:15" ht="14.25" customHeight="1">
      <c r="A99" s="244"/>
      <c r="B99" s="155" t="str">
        <f>('INS.R'!I95)</f>
        <v> </v>
      </c>
      <c r="C99" s="56">
        <f>C98</f>
        <v>0</v>
      </c>
      <c r="D99" s="58">
        <f>D98</f>
        <v>0</v>
      </c>
      <c r="E99" s="143" t="str">
        <f>('INS.R'!C92)</f>
        <v> </v>
      </c>
      <c r="F99" s="144" t="str">
        <f>('INS.R'!M92)</f>
        <v> </v>
      </c>
      <c r="G99" s="101" t="str">
        <f>'INS.R'!K92</f>
        <v>  </v>
      </c>
      <c r="H99" s="203" t="str">
        <f>'INS.R'!O92</f>
        <v> </v>
      </c>
      <c r="I99" s="101">
        <v>5</v>
      </c>
      <c r="J99" s="117" t="str">
        <f>('INS.R'!J92)</f>
        <v> </v>
      </c>
      <c r="K99" s="101">
        <f t="shared" si="12"/>
        <v>0</v>
      </c>
      <c r="L99" s="148" t="s">
        <v>11</v>
      </c>
      <c r="M99" s="148" t="s">
        <v>11</v>
      </c>
      <c r="N99" s="148" t="s">
        <v>11</v>
      </c>
      <c r="O99" s="148" t="s">
        <v>11</v>
      </c>
    </row>
    <row r="100" spans="1:15" ht="14.25" customHeight="1">
      <c r="A100" s="244"/>
      <c r="B100" s="156" t="str">
        <f>('INS.R'!F88)</f>
        <v> </v>
      </c>
      <c r="C100" s="56">
        <f>C98</f>
        <v>0</v>
      </c>
      <c r="D100" s="58">
        <f>D98</f>
        <v>0</v>
      </c>
      <c r="E100" s="145" t="str">
        <f>('INS.R'!C93)</f>
        <v> </v>
      </c>
      <c r="F100" s="146" t="str">
        <f>('INS.R'!M93)</f>
        <v> </v>
      </c>
      <c r="G100" s="102" t="str">
        <f>'INS.R'!K93</f>
        <v> </v>
      </c>
      <c r="H100" s="204" t="str">
        <f>'INS.R'!O93</f>
        <v> </v>
      </c>
      <c r="I100" s="102">
        <v>6</v>
      </c>
      <c r="J100" s="118" t="str">
        <f>('INS.R'!J93)</f>
        <v> </v>
      </c>
      <c r="K100" s="102">
        <f t="shared" si="12"/>
        <v>0</v>
      </c>
      <c r="L100" s="149" t="s">
        <v>11</v>
      </c>
      <c r="M100" s="149" t="s">
        <v>11</v>
      </c>
      <c r="N100" s="149" t="s">
        <v>11</v>
      </c>
      <c r="O100" s="149" t="s">
        <v>11</v>
      </c>
    </row>
    <row r="101" spans="1:15" ht="14.25" customHeight="1" thickBot="1">
      <c r="A101" s="245"/>
      <c r="B101" s="157" t="e">
        <f>CONCATENATE('INS.R'!G88)&amp;-('INS.R'!H88)</f>
        <v>#VALUE!</v>
      </c>
      <c r="C101" s="22">
        <f>C98</f>
        <v>0</v>
      </c>
      <c r="D101" s="59">
        <f>D98</f>
        <v>0</v>
      </c>
      <c r="E101" s="229"/>
      <c r="F101" s="229"/>
      <c r="G101" s="230"/>
      <c r="H101" s="230"/>
      <c r="I101" s="230"/>
      <c r="J101" s="196">
        <f>COUNTIF(K95:K100,"&gt;0")</f>
        <v>0</v>
      </c>
      <c r="K101" s="231">
        <f>SUM(K95:K100)</f>
        <v>0</v>
      </c>
      <c r="L101" s="232">
        <f>SUM(L95:L100)</f>
        <v>0</v>
      </c>
      <c r="M101" s="232">
        <f>SUM(M95:M100)</f>
        <v>0</v>
      </c>
      <c r="N101" s="232">
        <f>SUM(N95:N100)</f>
        <v>0</v>
      </c>
      <c r="O101" s="232">
        <f>SUM(O95:O100)</f>
        <v>0</v>
      </c>
    </row>
    <row r="102" spans="1:15" ht="14.25" customHeight="1" thickTop="1">
      <c r="A102" s="243">
        <v>14</v>
      </c>
      <c r="B102" s="13"/>
      <c r="C102" s="55">
        <f>C105</f>
        <v>0</v>
      </c>
      <c r="D102" s="57">
        <f>D105</f>
        <v>0</v>
      </c>
      <c r="E102" s="141" t="str">
        <f>('INS.R'!C95)</f>
        <v> </v>
      </c>
      <c r="F102" s="142" t="str">
        <f>('INS.R'!M95)</f>
        <v> </v>
      </c>
      <c r="G102" s="100" t="str">
        <f>'INS.R'!K95</f>
        <v> </v>
      </c>
      <c r="H102" s="202" t="str">
        <f>'INS.R'!O95</f>
        <v> </v>
      </c>
      <c r="I102" s="100">
        <v>1</v>
      </c>
      <c r="J102" s="116" t="str">
        <f>('INS.R'!J95)</f>
        <v> </v>
      </c>
      <c r="K102" s="100">
        <f aca="true" t="shared" si="13" ref="K102:K107">COUNT(L102,O102,N102,M102)</f>
        <v>0</v>
      </c>
      <c r="L102" s="147" t="s">
        <v>11</v>
      </c>
      <c r="M102" s="147" t="s">
        <v>11</v>
      </c>
      <c r="N102" s="147" t="s">
        <v>11</v>
      </c>
      <c r="O102" s="147" t="s">
        <v>11</v>
      </c>
    </row>
    <row r="103" spans="1:15" ht="14.25" customHeight="1">
      <c r="A103" s="244"/>
      <c r="B103" s="179" t="str">
        <f>('INS.R'!D95)</f>
        <v>A.S.D.</v>
      </c>
      <c r="C103" s="56">
        <f>C105</f>
        <v>0</v>
      </c>
      <c r="D103" s="58">
        <f>D105</f>
        <v>0</v>
      </c>
      <c r="E103" s="143" t="str">
        <f>('INS.R'!C96)</f>
        <v> </v>
      </c>
      <c r="F103" s="144" t="str">
        <f>('INS.R'!M96)</f>
        <v> </v>
      </c>
      <c r="G103" s="101" t="str">
        <f>'INS.R'!K96</f>
        <v> </v>
      </c>
      <c r="H103" s="203" t="str">
        <f>'INS.R'!O96</f>
        <v> </v>
      </c>
      <c r="I103" s="101">
        <v>2</v>
      </c>
      <c r="J103" s="117" t="str">
        <f>('INS.R'!J96)</f>
        <v> </v>
      </c>
      <c r="K103" s="101">
        <f t="shared" si="13"/>
        <v>0</v>
      </c>
      <c r="L103" s="148" t="s">
        <v>11</v>
      </c>
      <c r="M103" s="148" t="s">
        <v>11</v>
      </c>
      <c r="N103" s="148" t="s">
        <v>11</v>
      </c>
      <c r="O103" s="148" t="s">
        <v>11</v>
      </c>
    </row>
    <row r="104" spans="1:15" ht="14.25" customHeight="1">
      <c r="A104" s="244"/>
      <c r="B104" s="107"/>
      <c r="C104" s="56">
        <f>C105</f>
        <v>0</v>
      </c>
      <c r="D104" s="58">
        <f>D105</f>
        <v>0</v>
      </c>
      <c r="E104" s="143" t="str">
        <f>('INS.R'!C97)</f>
        <v> </v>
      </c>
      <c r="F104" s="144" t="str">
        <f>('INS.R'!M97)</f>
        <v> </v>
      </c>
      <c r="G104" s="101" t="str">
        <f>'INS.R'!K97</f>
        <v> </v>
      </c>
      <c r="H104" s="203" t="str">
        <f>'INS.R'!O97</f>
        <v> </v>
      </c>
      <c r="I104" s="101">
        <v>3</v>
      </c>
      <c r="J104" s="117" t="str">
        <f>('INS.R'!J97)</f>
        <v> </v>
      </c>
      <c r="K104" s="101">
        <f t="shared" si="13"/>
        <v>0</v>
      </c>
      <c r="L104" s="148" t="s">
        <v>11</v>
      </c>
      <c r="M104" s="148" t="s">
        <v>11</v>
      </c>
      <c r="N104" s="148" t="s">
        <v>11</v>
      </c>
      <c r="O104" s="148" t="s">
        <v>11</v>
      </c>
    </row>
    <row r="105" spans="1:15" ht="14.25" customHeight="1">
      <c r="A105" s="244"/>
      <c r="B105" s="180" t="str">
        <f>('INS.R'!E95)</f>
        <v> </v>
      </c>
      <c r="C105" s="66">
        <f>SUM(L108:O108)-MIN(L108:O108)-D105</f>
        <v>0</v>
      </c>
      <c r="D105" s="151">
        <v>0</v>
      </c>
      <c r="E105" s="143" t="str">
        <f>('INS.R'!C98)</f>
        <v> </v>
      </c>
      <c r="F105" s="144" t="str">
        <f>('INS.R'!M98)</f>
        <v> </v>
      </c>
      <c r="G105" s="101" t="str">
        <f>'INS.R'!K98</f>
        <v> </v>
      </c>
      <c r="H105" s="203" t="str">
        <f>'INS.R'!O98</f>
        <v> </v>
      </c>
      <c r="I105" s="101">
        <v>4</v>
      </c>
      <c r="J105" s="117" t="str">
        <f>('INS.R'!J98)</f>
        <v> </v>
      </c>
      <c r="K105" s="101">
        <f t="shared" si="13"/>
        <v>0</v>
      </c>
      <c r="L105" s="148" t="s">
        <v>11</v>
      </c>
      <c r="M105" s="148" t="s">
        <v>11</v>
      </c>
      <c r="N105" s="148" t="s">
        <v>11</v>
      </c>
      <c r="O105" s="148" t="s">
        <v>11</v>
      </c>
    </row>
    <row r="106" spans="1:15" ht="14.25" customHeight="1">
      <c r="A106" s="244"/>
      <c r="B106" s="155" t="str">
        <f>('INS.R'!I102)</f>
        <v> </v>
      </c>
      <c r="C106" s="56">
        <f>C105</f>
        <v>0</v>
      </c>
      <c r="D106" s="58">
        <f>D105</f>
        <v>0</v>
      </c>
      <c r="E106" s="143" t="str">
        <f>('INS.R'!C99)</f>
        <v> </v>
      </c>
      <c r="F106" s="144" t="str">
        <f>('INS.R'!M99)</f>
        <v> </v>
      </c>
      <c r="G106" s="101" t="str">
        <f>'INS.R'!K99</f>
        <v>  </v>
      </c>
      <c r="H106" s="203" t="str">
        <f>'INS.R'!O99</f>
        <v> </v>
      </c>
      <c r="I106" s="101">
        <v>5</v>
      </c>
      <c r="J106" s="117" t="str">
        <f>('INS.R'!J99)</f>
        <v> </v>
      </c>
      <c r="K106" s="101">
        <f t="shared" si="13"/>
        <v>0</v>
      </c>
      <c r="L106" s="148" t="s">
        <v>11</v>
      </c>
      <c r="M106" s="148" t="s">
        <v>11</v>
      </c>
      <c r="N106" s="148" t="s">
        <v>11</v>
      </c>
      <c r="O106" s="148" t="s">
        <v>11</v>
      </c>
    </row>
    <row r="107" spans="1:15" ht="14.25" customHeight="1">
      <c r="A107" s="244"/>
      <c r="B107" s="156" t="str">
        <f>('INS.R'!F95)</f>
        <v> </v>
      </c>
      <c r="C107" s="56">
        <f>C105</f>
        <v>0</v>
      </c>
      <c r="D107" s="58">
        <f>D105</f>
        <v>0</v>
      </c>
      <c r="E107" s="145" t="str">
        <f>('INS.R'!C100)</f>
        <v> </v>
      </c>
      <c r="F107" s="146" t="str">
        <f>('INS.R'!M100)</f>
        <v> </v>
      </c>
      <c r="G107" s="102" t="str">
        <f>'INS.R'!K100</f>
        <v> </v>
      </c>
      <c r="H107" s="204" t="str">
        <f>'INS.R'!O100</f>
        <v> </v>
      </c>
      <c r="I107" s="102">
        <v>6</v>
      </c>
      <c r="J107" s="118" t="str">
        <f>('INS.R'!J100)</f>
        <v> </v>
      </c>
      <c r="K107" s="102">
        <f t="shared" si="13"/>
        <v>0</v>
      </c>
      <c r="L107" s="149" t="s">
        <v>11</v>
      </c>
      <c r="M107" s="149" t="s">
        <v>11</v>
      </c>
      <c r="N107" s="149" t="s">
        <v>11</v>
      </c>
      <c r="O107" s="149" t="s">
        <v>11</v>
      </c>
    </row>
    <row r="108" spans="1:15" ht="14.25" customHeight="1" thickBot="1">
      <c r="A108" s="245"/>
      <c r="B108" s="157" t="e">
        <f>CONCATENATE('INS.R'!G95)&amp;-('INS.R'!H95)</f>
        <v>#VALUE!</v>
      </c>
      <c r="C108" s="22">
        <f>C105</f>
        <v>0</v>
      </c>
      <c r="D108" s="59">
        <f>D105</f>
        <v>0</v>
      </c>
      <c r="E108" s="229"/>
      <c r="F108" s="229"/>
      <c r="G108" s="230"/>
      <c r="H108" s="230"/>
      <c r="I108" s="230"/>
      <c r="J108" s="196">
        <f>COUNTIF(K102:K107,"&gt;0")</f>
        <v>0</v>
      </c>
      <c r="K108" s="231">
        <f>SUM(K102:K107)</f>
        <v>0</v>
      </c>
      <c r="L108" s="232">
        <f>SUM(L102:L107)</f>
        <v>0</v>
      </c>
      <c r="M108" s="232">
        <f>SUM(M102:M107)</f>
        <v>0</v>
      </c>
      <c r="N108" s="232">
        <f>SUM(N102:N107)</f>
        <v>0</v>
      </c>
      <c r="O108" s="232">
        <f>SUM(O102:O107)</f>
        <v>0</v>
      </c>
    </row>
    <row r="109" spans="1:15" ht="14.25" customHeight="1" thickTop="1">
      <c r="A109" s="243">
        <v>15</v>
      </c>
      <c r="B109" s="13"/>
      <c r="C109" s="55">
        <f>C112</f>
        <v>0</v>
      </c>
      <c r="D109" s="57">
        <f>D112</f>
        <v>0</v>
      </c>
      <c r="E109" s="141" t="str">
        <f>('INS.R'!C102)</f>
        <v> </v>
      </c>
      <c r="F109" s="142" t="str">
        <f>('INS.R'!M102)</f>
        <v> </v>
      </c>
      <c r="G109" s="100" t="str">
        <f>'INS.R'!K102</f>
        <v> </v>
      </c>
      <c r="H109" s="202" t="str">
        <f>'INS.R'!O102</f>
        <v> </v>
      </c>
      <c r="I109" s="100">
        <v>1</v>
      </c>
      <c r="J109" s="116" t="str">
        <f>('INS.R'!J102)</f>
        <v> </v>
      </c>
      <c r="K109" s="100">
        <f aca="true" t="shared" si="14" ref="K109:K114">COUNT(L109,O109,N109,M109)</f>
        <v>0</v>
      </c>
      <c r="L109" s="147" t="s">
        <v>11</v>
      </c>
      <c r="M109" s="147" t="s">
        <v>11</v>
      </c>
      <c r="N109" s="147" t="s">
        <v>11</v>
      </c>
      <c r="O109" s="147" t="s">
        <v>11</v>
      </c>
    </row>
    <row r="110" spans="1:15" ht="14.25" customHeight="1">
      <c r="A110" s="244"/>
      <c r="B110" s="179" t="str">
        <f>('INS.R'!D102)</f>
        <v>A.S.D.</v>
      </c>
      <c r="C110" s="56">
        <f>C112</f>
        <v>0</v>
      </c>
      <c r="D110" s="58">
        <f>D112</f>
        <v>0</v>
      </c>
      <c r="E110" s="143" t="str">
        <f>('INS.R'!C103)</f>
        <v> </v>
      </c>
      <c r="F110" s="144" t="str">
        <f>('INS.R'!M103)</f>
        <v> </v>
      </c>
      <c r="G110" s="101" t="str">
        <f>'INS.R'!K103</f>
        <v> </v>
      </c>
      <c r="H110" s="203" t="str">
        <f>'INS.R'!O103</f>
        <v> </v>
      </c>
      <c r="I110" s="101">
        <v>2</v>
      </c>
      <c r="J110" s="117" t="str">
        <f>('INS.R'!J103)</f>
        <v> </v>
      </c>
      <c r="K110" s="101">
        <f t="shared" si="14"/>
        <v>0</v>
      </c>
      <c r="L110" s="148" t="s">
        <v>11</v>
      </c>
      <c r="M110" s="148" t="s">
        <v>11</v>
      </c>
      <c r="N110" s="148" t="s">
        <v>11</v>
      </c>
      <c r="O110" s="148" t="s">
        <v>11</v>
      </c>
    </row>
    <row r="111" spans="1:15" ht="14.25" customHeight="1">
      <c r="A111" s="244"/>
      <c r="B111" s="107"/>
      <c r="C111" s="56">
        <f>C112</f>
        <v>0</v>
      </c>
      <c r="D111" s="58">
        <f>D112</f>
        <v>0</v>
      </c>
      <c r="E111" s="143" t="str">
        <f>('INS.R'!C104)</f>
        <v> </v>
      </c>
      <c r="F111" s="144" t="str">
        <f>('INS.R'!M104)</f>
        <v> </v>
      </c>
      <c r="G111" s="101" t="str">
        <f>'INS.R'!K104</f>
        <v> </v>
      </c>
      <c r="H111" s="203" t="str">
        <f>'INS.R'!O104</f>
        <v> </v>
      </c>
      <c r="I111" s="101">
        <v>3</v>
      </c>
      <c r="J111" s="117" t="str">
        <f>('INS.R'!J104)</f>
        <v> </v>
      </c>
      <c r="K111" s="101">
        <f t="shared" si="14"/>
        <v>0</v>
      </c>
      <c r="L111" s="148" t="s">
        <v>11</v>
      </c>
      <c r="M111" s="148" t="s">
        <v>11</v>
      </c>
      <c r="N111" s="148" t="s">
        <v>11</v>
      </c>
      <c r="O111" s="148" t="s">
        <v>11</v>
      </c>
    </row>
    <row r="112" spans="1:15" ht="14.25" customHeight="1">
      <c r="A112" s="244"/>
      <c r="B112" s="180" t="str">
        <f>('INS.R'!E102)</f>
        <v> </v>
      </c>
      <c r="C112" s="66">
        <f>SUM(L115:O115)-MIN(L115:O115)-D112</f>
        <v>0</v>
      </c>
      <c r="D112" s="151">
        <v>0</v>
      </c>
      <c r="E112" s="143" t="str">
        <f>('INS.R'!C105)</f>
        <v> </v>
      </c>
      <c r="F112" s="144" t="str">
        <f>('INS.R'!M105)</f>
        <v> </v>
      </c>
      <c r="G112" s="101" t="str">
        <f>'INS.R'!K105</f>
        <v> </v>
      </c>
      <c r="H112" s="203" t="str">
        <f>'INS.R'!O105</f>
        <v> </v>
      </c>
      <c r="I112" s="101">
        <v>4</v>
      </c>
      <c r="J112" s="117" t="str">
        <f>('INS.R'!J105)</f>
        <v> </v>
      </c>
      <c r="K112" s="101">
        <f t="shared" si="14"/>
        <v>0</v>
      </c>
      <c r="L112" s="148" t="s">
        <v>11</v>
      </c>
      <c r="M112" s="148" t="s">
        <v>11</v>
      </c>
      <c r="N112" s="148" t="s">
        <v>11</v>
      </c>
      <c r="O112" s="148" t="s">
        <v>11</v>
      </c>
    </row>
    <row r="113" spans="1:15" ht="14.25" customHeight="1">
      <c r="A113" s="244"/>
      <c r="B113" s="155" t="str">
        <f>('INS.R'!I109)</f>
        <v> </v>
      </c>
      <c r="C113" s="56">
        <f>C112</f>
        <v>0</v>
      </c>
      <c r="D113" s="58">
        <f>D112</f>
        <v>0</v>
      </c>
      <c r="E113" s="143" t="str">
        <f>('INS.R'!C106)</f>
        <v> </v>
      </c>
      <c r="F113" s="144" t="str">
        <f>('INS.R'!M106)</f>
        <v> </v>
      </c>
      <c r="G113" s="101" t="str">
        <f>'INS.R'!K106</f>
        <v> </v>
      </c>
      <c r="H113" s="203" t="str">
        <f>'INS.R'!O106</f>
        <v> </v>
      </c>
      <c r="I113" s="101">
        <v>5</v>
      </c>
      <c r="J113" s="117" t="str">
        <f>('INS.R'!J106)</f>
        <v> </v>
      </c>
      <c r="K113" s="101">
        <f t="shared" si="14"/>
        <v>0</v>
      </c>
      <c r="L113" s="148" t="s">
        <v>11</v>
      </c>
      <c r="M113" s="148" t="s">
        <v>11</v>
      </c>
      <c r="N113" s="148" t="s">
        <v>11</v>
      </c>
      <c r="O113" s="148" t="s">
        <v>11</v>
      </c>
    </row>
    <row r="114" spans="1:15" ht="14.25" customHeight="1">
      <c r="A114" s="244"/>
      <c r="B114" s="156" t="str">
        <f>('INS.R'!F102)</f>
        <v> </v>
      </c>
      <c r="C114" s="56">
        <f>C112</f>
        <v>0</v>
      </c>
      <c r="D114" s="58">
        <f>D112</f>
        <v>0</v>
      </c>
      <c r="E114" s="145" t="str">
        <f>('INS.R'!C107)</f>
        <v> </v>
      </c>
      <c r="F114" s="146" t="str">
        <f>('INS.R'!M107)</f>
        <v> </v>
      </c>
      <c r="G114" s="102" t="str">
        <f>'INS.R'!K107</f>
        <v> </v>
      </c>
      <c r="H114" s="204" t="str">
        <f>'INS.R'!O107</f>
        <v> </v>
      </c>
      <c r="I114" s="102">
        <v>6</v>
      </c>
      <c r="J114" s="118" t="str">
        <f>('INS.R'!J107)</f>
        <v> </v>
      </c>
      <c r="K114" s="102">
        <f t="shared" si="14"/>
        <v>0</v>
      </c>
      <c r="L114" s="149" t="s">
        <v>11</v>
      </c>
      <c r="M114" s="149" t="s">
        <v>11</v>
      </c>
      <c r="N114" s="149" t="s">
        <v>11</v>
      </c>
      <c r="O114" s="149" t="s">
        <v>11</v>
      </c>
    </row>
    <row r="115" spans="1:15" ht="14.25" customHeight="1" thickBot="1">
      <c r="A115" s="245"/>
      <c r="B115" s="157" t="e">
        <f>CONCATENATE('INS.R'!G102)&amp;-('INS.R'!H102)</f>
        <v>#VALUE!</v>
      </c>
      <c r="C115" s="22">
        <f>C112</f>
        <v>0</v>
      </c>
      <c r="D115" s="59">
        <f>D112</f>
        <v>0</v>
      </c>
      <c r="E115" s="229"/>
      <c r="F115" s="229"/>
      <c r="G115" s="230"/>
      <c r="H115" s="230"/>
      <c r="I115" s="230"/>
      <c r="J115" s="196">
        <f>COUNTIF(K109:K114,"&gt;0")</f>
        <v>0</v>
      </c>
      <c r="K115" s="231">
        <f>SUM(K109:K114)</f>
        <v>0</v>
      </c>
      <c r="L115" s="232">
        <f>SUM(L109:L114)</f>
        <v>0</v>
      </c>
      <c r="M115" s="232">
        <f>SUM(M109:M114)</f>
        <v>0</v>
      </c>
      <c r="N115" s="232">
        <f>SUM(N109:N114)</f>
        <v>0</v>
      </c>
      <c r="O115" s="232">
        <f>SUM(O109:O114)</f>
        <v>0</v>
      </c>
    </row>
    <row r="116" spans="1:15" s="38" customFormat="1" ht="13.5" customHeight="1" thickTop="1">
      <c r="A116" s="33"/>
      <c r="B116" s="34"/>
      <c r="C116" s="35"/>
      <c r="D116" s="36"/>
      <c r="E116" s="37"/>
      <c r="F116" s="37"/>
      <c r="G116" s="41"/>
      <c r="H116" s="41"/>
      <c r="I116" s="41"/>
      <c r="J116" s="197">
        <f>SUM(J17,J24,J31,J38,J45,J52,J59,J66,J73,J80,J87,J94,J101,J108,J115)</f>
        <v>0</v>
      </c>
      <c r="K116" s="41"/>
      <c r="L116" s="32"/>
      <c r="M116" s="32"/>
      <c r="N116" s="32"/>
      <c r="O116" s="32"/>
    </row>
    <row r="117" spans="1:11" s="2" customFormat="1" ht="14.25">
      <c r="A117" s="99"/>
      <c r="B117" s="99" t="s">
        <v>28</v>
      </c>
      <c r="C117" s="16"/>
      <c r="D117" s="19"/>
      <c r="E117" s="19"/>
      <c r="F117" s="19"/>
      <c r="G117" s="106"/>
      <c r="H117" s="106"/>
      <c r="I117" s="106"/>
      <c r="J117" s="106"/>
      <c r="K117" s="72"/>
    </row>
  </sheetData>
  <sheetProtection/>
  <mergeCells count="27">
    <mergeCell ref="A53:A59"/>
    <mergeCell ref="A2:O2"/>
    <mergeCell ref="A3:O3"/>
    <mergeCell ref="K4:M4"/>
    <mergeCell ref="B8:B9"/>
    <mergeCell ref="G8:G9"/>
    <mergeCell ref="H8:H9"/>
    <mergeCell ref="I8:I9"/>
    <mergeCell ref="J8:J9"/>
    <mergeCell ref="L8:L9"/>
    <mergeCell ref="A25:A31"/>
    <mergeCell ref="A32:A38"/>
    <mergeCell ref="A39:A45"/>
    <mergeCell ref="A46:A52"/>
    <mergeCell ref="N8:N9"/>
    <mergeCell ref="O8:O9"/>
    <mergeCell ref="A11:A17"/>
    <mergeCell ref="A18:A24"/>
    <mergeCell ref="M8:M9"/>
    <mergeCell ref="A109:A115"/>
    <mergeCell ref="A60:A66"/>
    <mergeCell ref="A67:A73"/>
    <mergeCell ref="A81:A87"/>
    <mergeCell ref="A88:A94"/>
    <mergeCell ref="A95:A101"/>
    <mergeCell ref="A102:A108"/>
    <mergeCell ref="A74:A80"/>
  </mergeCells>
  <printOptions horizontalCentered="1"/>
  <pageMargins left="0" right="0" top="0" bottom="0.3937007874015748" header="1.3779527559055118" footer="0.2362204724409449"/>
  <pageSetup fitToHeight="4" horizontalDpi="360" verticalDpi="360" orientation="landscape" paperSize="9" scale="78" r:id="rId2"/>
  <headerFooter alignWithMargins="0">
    <oddHeader>&amp;RPagina &amp;P di &amp;N</oddHeader>
    <oddFooter>&amp;L&amp;8Il Presidente di Giuria
( LUZZARA Gabriella )&amp;R&amp;8L'Ufficiale di Gara
( CHIALA' Giorgio )</oddFooter>
  </headerFooter>
  <rowBreaks count="1" manualBreakCount="1">
    <brk id="10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O117"/>
  <sheetViews>
    <sheetView showGridLines="0" zoomScale="75" zoomScaleNormal="75" zoomScalePageLayoutView="0" workbookViewId="0" topLeftCell="A1">
      <pane ySplit="9" topLeftCell="BM10" activePane="bottomLeft" state="frozen"/>
      <selection pane="topLeft" activeCell="Q4" sqref="Q4"/>
      <selection pane="bottomLeft" activeCell="Q4" sqref="Q4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3" width="11.7109375" style="5" customWidth="1"/>
    <col min="4" max="4" width="5.8515625" style="17" customWidth="1"/>
    <col min="5" max="5" width="7.140625" style="17" customWidth="1"/>
    <col min="6" max="6" width="8.421875" style="17" customWidth="1"/>
    <col min="7" max="7" width="4.28125" style="3" customWidth="1"/>
    <col min="8" max="8" width="3.7109375" style="3" customWidth="1"/>
    <col min="9" max="9" width="3.8515625" style="3" customWidth="1"/>
    <col min="10" max="10" width="32.7109375" style="3" customWidth="1"/>
    <col min="11" max="11" width="4.421875" style="3" customWidth="1"/>
    <col min="12" max="15" width="15.7109375" style="0" customWidth="1"/>
  </cols>
  <sheetData>
    <row r="1" spans="2:15" ht="22.5" customHeight="1">
      <c r="B1" s="158" t="s">
        <v>48</v>
      </c>
      <c r="J1" s="159" t="s">
        <v>47</v>
      </c>
      <c r="M1" s="77"/>
      <c r="N1" s="77"/>
      <c r="O1" s="181" t="s">
        <v>49</v>
      </c>
    </row>
    <row r="2" spans="1:15" ht="36.75" customHeight="1">
      <c r="A2" s="246" t="e">
        <f>#REF!</f>
        <v>#REF!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2" customFormat="1" ht="29.25" customHeight="1">
      <c r="A3" s="248" t="e">
        <f>#REF!</f>
        <v>#REF!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2.5" customHeight="1">
      <c r="B4" s="160" t="e">
        <f>#REF!</f>
        <v>#REF!</v>
      </c>
      <c r="C4" s="161" t="e">
        <f>#REF!</f>
        <v>#REF!</v>
      </c>
      <c r="J4" s="164" t="e">
        <f>#REF!</f>
        <v>#REF!</v>
      </c>
      <c r="K4" s="249" t="e">
        <f>#REF!</f>
        <v>#REF!</v>
      </c>
      <c r="L4" s="249"/>
      <c r="M4" s="249"/>
      <c r="O4" s="78"/>
    </row>
    <row r="5" spans="2:15" s="12" customFormat="1" ht="12.75" customHeight="1">
      <c r="B5" s="162" t="e">
        <f>#REF!</f>
        <v>#REF!</v>
      </c>
      <c r="C5" s="163" t="e">
        <f>#REF!</f>
        <v>#REF!</v>
      </c>
      <c r="D5" s="71"/>
      <c r="E5" s="71"/>
      <c r="F5" s="165" t="e">
        <f>#REF!</f>
        <v>#REF!</v>
      </c>
      <c r="J5" s="71"/>
      <c r="K5" s="166" t="e">
        <f>#REF!</f>
        <v>#REF!</v>
      </c>
      <c r="L5" s="71"/>
      <c r="O5" s="154"/>
    </row>
    <row r="6" spans="3:15" s="12" customFormat="1" ht="15.75" customHeight="1">
      <c r="C6" s="71"/>
      <c r="D6" s="71"/>
      <c r="E6" s="71"/>
      <c r="F6" s="71"/>
      <c r="J6" s="71"/>
      <c r="K6" s="71"/>
      <c r="L6" s="71"/>
      <c r="O6" s="154"/>
    </row>
    <row r="7" spans="2:15" ht="36" customHeight="1" thickBot="1">
      <c r="B7" s="74" t="s">
        <v>23</v>
      </c>
      <c r="G7" s="73"/>
      <c r="H7" s="73"/>
      <c r="I7" s="73"/>
      <c r="L7" s="73"/>
      <c r="M7" s="73"/>
      <c r="N7" s="73"/>
      <c r="O7" s="73"/>
    </row>
    <row r="8" spans="1:15" s="4" customFormat="1" ht="16.5" customHeight="1" thickTop="1">
      <c r="A8" s="182" t="s">
        <v>7</v>
      </c>
      <c r="B8" s="277" t="s">
        <v>29</v>
      </c>
      <c r="C8" s="183" t="s">
        <v>2</v>
      </c>
      <c r="D8" s="184" t="s">
        <v>12</v>
      </c>
      <c r="E8" s="185" t="s">
        <v>46</v>
      </c>
      <c r="F8" s="185" t="s">
        <v>42</v>
      </c>
      <c r="G8" s="278" t="s">
        <v>13</v>
      </c>
      <c r="H8" s="271" t="s">
        <v>55</v>
      </c>
      <c r="I8" s="273" t="s">
        <v>50</v>
      </c>
      <c r="J8" s="275" t="s">
        <v>3</v>
      </c>
      <c r="K8" s="186" t="s">
        <v>26</v>
      </c>
      <c r="L8" s="269" t="s">
        <v>52</v>
      </c>
      <c r="M8" s="269" t="s">
        <v>38</v>
      </c>
      <c r="N8" s="269" t="s">
        <v>39</v>
      </c>
      <c r="O8" s="269" t="s">
        <v>40</v>
      </c>
    </row>
    <row r="9" spans="1:15" s="4" customFormat="1" ht="16.5" customHeight="1" thickBot="1">
      <c r="A9" s="187" t="s">
        <v>8</v>
      </c>
      <c r="B9" s="276"/>
      <c r="C9" s="188" t="s">
        <v>6</v>
      </c>
      <c r="D9" s="189" t="s">
        <v>30</v>
      </c>
      <c r="E9" s="190" t="s">
        <v>44</v>
      </c>
      <c r="F9" s="190" t="s">
        <v>43</v>
      </c>
      <c r="G9" s="272"/>
      <c r="H9" s="272"/>
      <c r="I9" s="274"/>
      <c r="J9" s="276"/>
      <c r="K9" s="191" t="s">
        <v>27</v>
      </c>
      <c r="L9" s="270"/>
      <c r="M9" s="270"/>
      <c r="N9" s="270"/>
      <c r="O9" s="270"/>
    </row>
    <row r="10" spans="1:15" s="11" customFormat="1" ht="5.25" customHeight="1" thickBot="1" thickTop="1">
      <c r="A10" s="8"/>
      <c r="B10" s="6"/>
      <c r="C10" s="7"/>
      <c r="D10" s="18"/>
      <c r="E10" s="20"/>
      <c r="F10" s="20"/>
      <c r="G10" s="9"/>
      <c r="H10" s="9"/>
      <c r="I10" s="9"/>
      <c r="J10" s="9"/>
      <c r="K10" s="9"/>
      <c r="L10" s="10"/>
      <c r="M10" s="10"/>
      <c r="N10" s="10"/>
      <c r="O10" s="10"/>
    </row>
    <row r="11" spans="1:15" ht="14.25" customHeight="1" thickTop="1">
      <c r="A11" s="243">
        <v>1</v>
      </c>
      <c r="B11" s="13"/>
      <c r="C11" s="55">
        <f>C14</f>
        <v>0</v>
      </c>
      <c r="D11" s="57">
        <f>D14</f>
        <v>0</v>
      </c>
      <c r="E11" s="141">
        <f>('INS.R'!C4)</f>
        <v>129951</v>
      </c>
      <c r="F11" s="142">
        <f>('INS.R'!M4)</f>
        <v>35886</v>
      </c>
      <c r="G11" s="100" t="str">
        <f>'INS.R'!K4</f>
        <v>P</v>
      </c>
      <c r="H11" s="202" t="str">
        <f>'INS.R'!P4</f>
        <v> </v>
      </c>
      <c r="I11" s="100">
        <v>1</v>
      </c>
      <c r="J11" s="116" t="str">
        <f>('INS.R'!J4)</f>
        <v>BACCI  Francesca</v>
      </c>
      <c r="K11" s="100">
        <f aca="true" t="shared" si="0" ref="K11:K16">COUNT(L11,O11,N11,M11)</f>
        <v>0</v>
      </c>
      <c r="L11" s="147" t="s">
        <v>11</v>
      </c>
      <c r="M11" s="147" t="s">
        <v>11</v>
      </c>
      <c r="N11" s="147" t="s">
        <v>11</v>
      </c>
      <c r="O11" s="147" t="s">
        <v>11</v>
      </c>
    </row>
    <row r="12" spans="1:15" ht="14.25" customHeight="1">
      <c r="A12" s="244"/>
      <c r="B12" s="179" t="str">
        <f>('INS.R'!D4)</f>
        <v>A.S.D.</v>
      </c>
      <c r="C12" s="56">
        <f>C14</f>
        <v>0</v>
      </c>
      <c r="D12" s="58">
        <f>D14</f>
        <v>0</v>
      </c>
      <c r="E12" s="143">
        <f>('INS.R'!C5)</f>
        <v>174769</v>
      </c>
      <c r="F12" s="144">
        <f>('INS.R'!M5)</f>
        <v>36132</v>
      </c>
      <c r="G12" s="101" t="str">
        <f>'INS.R'!K5</f>
        <v>P</v>
      </c>
      <c r="H12" s="203" t="str">
        <f>'INS.R'!P5</f>
        <v> </v>
      </c>
      <c r="I12" s="101">
        <v>2</v>
      </c>
      <c r="J12" s="117" t="str">
        <f>('INS.R'!J5)</f>
        <v>COCCIA  Clarissa</v>
      </c>
      <c r="K12" s="101">
        <f t="shared" si="0"/>
        <v>0</v>
      </c>
      <c r="L12" s="148" t="s">
        <v>11</v>
      </c>
      <c r="M12" s="148" t="s">
        <v>11</v>
      </c>
      <c r="N12" s="148" t="s">
        <v>11</v>
      </c>
      <c r="O12" s="148" t="s">
        <v>11</v>
      </c>
    </row>
    <row r="13" spans="1:15" ht="14.25" customHeight="1">
      <c r="A13" s="244"/>
      <c r="B13" s="107"/>
      <c r="C13" s="56">
        <f>C14</f>
        <v>0</v>
      </c>
      <c r="D13" s="58">
        <f>D14</f>
        <v>0</v>
      </c>
      <c r="E13" s="143">
        <f>('INS.R'!C6)</f>
        <v>205959</v>
      </c>
      <c r="F13" s="144">
        <f>('INS.R'!M6)</f>
        <v>36011</v>
      </c>
      <c r="G13" s="101" t="str">
        <f>'INS.R'!K6</f>
        <v>P</v>
      </c>
      <c r="H13" s="203" t="str">
        <f>'INS.R'!P6</f>
        <v> </v>
      </c>
      <c r="I13" s="101">
        <v>3</v>
      </c>
      <c r="J13" s="117" t="str">
        <f>('INS.R'!J6)</f>
        <v>GILARDI  Francesca</v>
      </c>
      <c r="K13" s="101">
        <f t="shared" si="0"/>
        <v>0</v>
      </c>
      <c r="L13" s="148" t="s">
        <v>11</v>
      </c>
      <c r="M13" s="148" t="s">
        <v>11</v>
      </c>
      <c r="N13" s="148" t="s">
        <v>11</v>
      </c>
      <c r="O13" s="148" t="s">
        <v>11</v>
      </c>
    </row>
    <row r="14" spans="1:15" ht="14.25" customHeight="1">
      <c r="A14" s="244"/>
      <c r="B14" s="180" t="str">
        <f>('INS.R'!E4)</f>
        <v>GINNASTICA  PAVESE</v>
      </c>
      <c r="C14" s="66">
        <f>SUM(L17:O17)-MIN(L17:O17)-D14</f>
        <v>0</v>
      </c>
      <c r="D14" s="151">
        <v>0</v>
      </c>
      <c r="E14" s="143">
        <f>('INS.R'!C7)</f>
        <v>164717</v>
      </c>
      <c r="F14" s="144">
        <f>('INS.R'!M7)</f>
        <v>36059</v>
      </c>
      <c r="G14" s="101" t="str">
        <f>'INS.R'!K7</f>
        <v>P</v>
      </c>
      <c r="H14" s="203" t="str">
        <f>'INS.R'!P7</f>
        <v> </v>
      </c>
      <c r="I14" s="101">
        <v>4</v>
      </c>
      <c r="J14" s="117" t="str">
        <f>('INS.R'!J7)</f>
        <v>LANZA  Francesca</v>
      </c>
      <c r="K14" s="101">
        <f t="shared" si="0"/>
        <v>0</v>
      </c>
      <c r="L14" s="148" t="s">
        <v>11</v>
      </c>
      <c r="M14" s="148" t="s">
        <v>11</v>
      </c>
      <c r="N14" s="148" t="s">
        <v>11</v>
      </c>
      <c r="O14" s="148" t="s">
        <v>11</v>
      </c>
    </row>
    <row r="15" spans="1:15" ht="14.25" customHeight="1">
      <c r="A15" s="244"/>
      <c r="B15" s="155" t="str">
        <f>('INS.R'!I11)</f>
        <v>Squadra "B"</v>
      </c>
      <c r="C15" s="56">
        <f>C14</f>
        <v>0</v>
      </c>
      <c r="D15" s="58">
        <f>D14</f>
        <v>0</v>
      </c>
      <c r="E15" s="143">
        <f>('INS.R'!C8)</f>
        <v>129926</v>
      </c>
      <c r="F15" s="144">
        <f>('INS.R'!M8)</f>
        <v>35967</v>
      </c>
      <c r="G15" s="101" t="str">
        <f>'INS.R'!K8</f>
        <v>P</v>
      </c>
      <c r="H15" s="203" t="str">
        <f>'INS.R'!P8</f>
        <v> </v>
      </c>
      <c r="I15" s="101">
        <v>5</v>
      </c>
      <c r="J15" s="117" t="str">
        <f>('INS.R'!J8)</f>
        <v>MARCHESI  Martina</v>
      </c>
      <c r="K15" s="101">
        <f t="shared" si="0"/>
        <v>0</v>
      </c>
      <c r="L15" s="148" t="s">
        <v>11</v>
      </c>
      <c r="M15" s="148" t="s">
        <v>11</v>
      </c>
      <c r="N15" s="148" t="s">
        <v>11</v>
      </c>
      <c r="O15" s="148" t="s">
        <v>11</v>
      </c>
    </row>
    <row r="16" spans="1:15" ht="14.25" customHeight="1">
      <c r="A16" s="244"/>
      <c r="B16" s="156" t="str">
        <f>('INS.R'!F4)</f>
        <v>Pavia</v>
      </c>
      <c r="C16" s="56">
        <f>C14</f>
        <v>0</v>
      </c>
      <c r="D16" s="58">
        <f>D14</f>
        <v>0</v>
      </c>
      <c r="E16" s="145">
        <f>('INS.R'!C9)</f>
        <v>162059</v>
      </c>
      <c r="F16" s="146">
        <f>('INS.R'!M9)</f>
        <v>35855</v>
      </c>
      <c r="G16" s="102" t="str">
        <f>'INS.R'!K9</f>
        <v>P</v>
      </c>
      <c r="H16" s="204" t="str">
        <f>'INS.R'!P9</f>
        <v> </v>
      </c>
      <c r="I16" s="102">
        <v>6</v>
      </c>
      <c r="J16" s="118" t="str">
        <f>('INS.R'!J9)</f>
        <v>ORLANDI  Francesca</v>
      </c>
      <c r="K16" s="102">
        <f t="shared" si="0"/>
        <v>0</v>
      </c>
      <c r="L16" s="149" t="s">
        <v>11</v>
      </c>
      <c r="M16" s="149" t="s">
        <v>11</v>
      </c>
      <c r="N16" s="149" t="s">
        <v>11</v>
      </c>
      <c r="O16" s="149" t="s">
        <v>11</v>
      </c>
    </row>
    <row r="17" spans="1:15" ht="14.25" customHeight="1" thickBot="1">
      <c r="A17" s="245"/>
      <c r="B17" s="157" t="str">
        <f>CONCATENATE('INS.R'!G4)&amp;-('INS.R'!H4)</f>
        <v>2-81</v>
      </c>
      <c r="C17" s="22">
        <f>C14</f>
        <v>0</v>
      </c>
      <c r="D17" s="59">
        <f>D14</f>
        <v>0</v>
      </c>
      <c r="E17" s="229"/>
      <c r="F17" s="229"/>
      <c r="G17" s="230"/>
      <c r="H17" s="230"/>
      <c r="I17" s="230"/>
      <c r="J17" s="196">
        <f>COUNTIF(K11:K16,"&gt;0")</f>
        <v>0</v>
      </c>
      <c r="K17" s="231">
        <f>SUM(K11:K16)</f>
        <v>0</v>
      </c>
      <c r="L17" s="232">
        <f>SUM(L11:L16)</f>
        <v>0</v>
      </c>
      <c r="M17" s="232">
        <f>SUM(M11:M16)</f>
        <v>0</v>
      </c>
      <c r="N17" s="232">
        <f>SUM(N11:N16)</f>
        <v>0</v>
      </c>
      <c r="O17" s="232">
        <f>SUM(O11:O16)</f>
        <v>0</v>
      </c>
    </row>
    <row r="18" spans="1:15" ht="14.25" customHeight="1" thickTop="1">
      <c r="A18" s="243">
        <v>2</v>
      </c>
      <c r="B18" s="13"/>
      <c r="C18" s="55">
        <f>C21</f>
        <v>0</v>
      </c>
      <c r="D18" s="57">
        <f>D21</f>
        <v>0</v>
      </c>
      <c r="E18" s="141">
        <f>('INS.R'!C11)</f>
        <v>216005</v>
      </c>
      <c r="F18" s="142">
        <f>('INS.R'!M11)</f>
        <v>36176</v>
      </c>
      <c r="G18" s="100" t="str">
        <f>'INS.R'!K11</f>
        <v>P</v>
      </c>
      <c r="H18" s="202" t="str">
        <f>'INS.R'!P11</f>
        <v> </v>
      </c>
      <c r="I18" s="100">
        <v>1</v>
      </c>
      <c r="J18" s="116" t="str">
        <f>('INS.R'!J11)</f>
        <v>CAMMARATA  Ilaria</v>
      </c>
      <c r="K18" s="100">
        <f aca="true" t="shared" si="1" ref="K18:K23">COUNT(L18,O18,N18,M18)</f>
        <v>0</v>
      </c>
      <c r="L18" s="147" t="s">
        <v>11</v>
      </c>
      <c r="M18" s="147" t="s">
        <v>11</v>
      </c>
      <c r="N18" s="147" t="s">
        <v>11</v>
      </c>
      <c r="O18" s="147" t="s">
        <v>11</v>
      </c>
    </row>
    <row r="19" spans="1:15" ht="14.25" customHeight="1">
      <c r="A19" s="244"/>
      <c r="B19" s="179" t="str">
        <f>('INS.R'!D11)</f>
        <v>A.S.D.</v>
      </c>
      <c r="C19" s="56">
        <f>C21</f>
        <v>0</v>
      </c>
      <c r="D19" s="58">
        <f>D21</f>
        <v>0</v>
      </c>
      <c r="E19" s="143">
        <f>('INS.R'!C12)</f>
        <v>256135</v>
      </c>
      <c r="F19" s="144">
        <f>('INS.R'!M12)</f>
        <v>35761</v>
      </c>
      <c r="G19" s="101" t="str">
        <f>'INS.R'!K12</f>
        <v>P</v>
      </c>
      <c r="H19" s="203" t="str">
        <f>'INS.R'!P12</f>
        <v> </v>
      </c>
      <c r="I19" s="101">
        <v>2</v>
      </c>
      <c r="J19" s="117" t="str">
        <f>('INS.R'!J12)</f>
        <v>CREVANI  Caterina</v>
      </c>
      <c r="K19" s="101">
        <f t="shared" si="1"/>
        <v>0</v>
      </c>
      <c r="L19" s="148" t="s">
        <v>11</v>
      </c>
      <c r="M19" s="148" t="s">
        <v>11</v>
      </c>
      <c r="N19" s="148" t="s">
        <v>11</v>
      </c>
      <c r="O19" s="148" t="s">
        <v>11</v>
      </c>
    </row>
    <row r="20" spans="1:15" ht="14.25" customHeight="1">
      <c r="A20" s="244"/>
      <c r="B20" s="107"/>
      <c r="C20" s="56">
        <f>C21</f>
        <v>0</v>
      </c>
      <c r="D20" s="58">
        <f>D21</f>
        <v>0</v>
      </c>
      <c r="E20" s="143">
        <f>('INS.R'!C13)</f>
        <v>241549</v>
      </c>
      <c r="F20" s="144">
        <f>('INS.R'!M13)</f>
        <v>36062</v>
      </c>
      <c r="G20" s="101" t="str">
        <f>'INS.R'!K13</f>
        <v>P</v>
      </c>
      <c r="H20" s="203" t="str">
        <f>'INS.R'!P13</f>
        <v> </v>
      </c>
      <c r="I20" s="101">
        <v>3</v>
      </c>
      <c r="J20" s="117" t="str">
        <f>('INS.R'!J13)</f>
        <v>GADDI  Giulia</v>
      </c>
      <c r="K20" s="101">
        <f t="shared" si="1"/>
        <v>0</v>
      </c>
      <c r="L20" s="148" t="s">
        <v>11</v>
      </c>
      <c r="M20" s="148" t="s">
        <v>11</v>
      </c>
      <c r="N20" s="148" t="s">
        <v>11</v>
      </c>
      <c r="O20" s="148" t="s">
        <v>11</v>
      </c>
    </row>
    <row r="21" spans="1:15" ht="14.25" customHeight="1">
      <c r="A21" s="244"/>
      <c r="B21" s="180" t="str">
        <f>('INS.R'!E11)</f>
        <v>GINNASTICA  PAVESE</v>
      </c>
      <c r="C21" s="66">
        <f>SUM(L24:O24)-MIN(L24:O24)-D21</f>
        <v>0</v>
      </c>
      <c r="D21" s="151">
        <v>0</v>
      </c>
      <c r="E21" s="143">
        <f>('INS.R'!C14)</f>
        <v>216006</v>
      </c>
      <c r="F21" s="144">
        <f>('INS.R'!M14)</f>
        <v>35879</v>
      </c>
      <c r="G21" s="101" t="str">
        <f>'INS.R'!K14</f>
        <v>P</v>
      </c>
      <c r="H21" s="203" t="str">
        <f>'INS.R'!P14</f>
        <v> </v>
      </c>
      <c r="I21" s="101">
        <v>4</v>
      </c>
      <c r="J21" s="117" t="str">
        <f>('INS.R'!J14)</f>
        <v>ZERINO  Chiara</v>
      </c>
      <c r="K21" s="101">
        <f t="shared" si="1"/>
        <v>0</v>
      </c>
      <c r="L21" s="148" t="s">
        <v>11</v>
      </c>
      <c r="M21" s="148" t="s">
        <v>11</v>
      </c>
      <c r="N21" s="148" t="s">
        <v>11</v>
      </c>
      <c r="O21" s="148" t="s">
        <v>11</v>
      </c>
    </row>
    <row r="22" spans="1:15" ht="14.25" customHeight="1">
      <c r="A22" s="244"/>
      <c r="B22" s="155" t="str">
        <f>('INS.R'!I18)</f>
        <v>Squadra "A"</v>
      </c>
      <c r="C22" s="56">
        <f>C21</f>
        <v>0</v>
      </c>
      <c r="D22" s="58">
        <f>D21</f>
        <v>0</v>
      </c>
      <c r="E22" s="143" t="str">
        <f>('INS.R'!C15)</f>
        <v> </v>
      </c>
      <c r="F22" s="144" t="str">
        <f>('INS.R'!M15)</f>
        <v> </v>
      </c>
      <c r="G22" s="101" t="str">
        <f>'INS.R'!K15</f>
        <v>n.i.</v>
      </c>
      <c r="H22" s="203" t="str">
        <f>'INS.R'!P15</f>
        <v> </v>
      </c>
      <c r="I22" s="101">
        <v>5</v>
      </c>
      <c r="J22" s="117" t="str">
        <f>('INS.R'!J15)</f>
        <v> </v>
      </c>
      <c r="K22" s="101">
        <f t="shared" si="1"/>
        <v>0</v>
      </c>
      <c r="L22" s="148" t="s">
        <v>11</v>
      </c>
      <c r="M22" s="148" t="s">
        <v>11</v>
      </c>
      <c r="N22" s="148" t="s">
        <v>11</v>
      </c>
      <c r="O22" s="148" t="s">
        <v>11</v>
      </c>
    </row>
    <row r="23" spans="1:15" ht="14.25" customHeight="1">
      <c r="A23" s="244"/>
      <c r="B23" s="156" t="str">
        <f>('INS.R'!F11)</f>
        <v>Pavia</v>
      </c>
      <c r="C23" s="56">
        <f>C21</f>
        <v>0</v>
      </c>
      <c r="D23" s="58">
        <f>D21</f>
        <v>0</v>
      </c>
      <c r="E23" s="145" t="str">
        <f>('INS.R'!C16)</f>
        <v> </v>
      </c>
      <c r="F23" s="146" t="str">
        <f>('INS.R'!M16)</f>
        <v> </v>
      </c>
      <c r="G23" s="102" t="str">
        <f>'INS.R'!K16</f>
        <v>n.i.</v>
      </c>
      <c r="H23" s="204" t="str">
        <f>'INS.R'!P16</f>
        <v> </v>
      </c>
      <c r="I23" s="102">
        <v>6</v>
      </c>
      <c r="J23" s="118" t="str">
        <f>('INS.R'!J16)</f>
        <v> </v>
      </c>
      <c r="K23" s="102">
        <f t="shared" si="1"/>
        <v>0</v>
      </c>
      <c r="L23" s="149" t="s">
        <v>11</v>
      </c>
      <c r="M23" s="149" t="s">
        <v>11</v>
      </c>
      <c r="N23" s="149" t="s">
        <v>11</v>
      </c>
      <c r="O23" s="149" t="s">
        <v>11</v>
      </c>
    </row>
    <row r="24" spans="1:15" ht="14.25" customHeight="1" thickBot="1">
      <c r="A24" s="245"/>
      <c r="B24" s="157" t="str">
        <f>CONCATENATE('INS.R'!G11)&amp;-('INS.R'!H11)</f>
        <v>2-81</v>
      </c>
      <c r="C24" s="22">
        <f>C21</f>
        <v>0</v>
      </c>
      <c r="D24" s="59">
        <f>D21</f>
        <v>0</v>
      </c>
      <c r="E24" s="229"/>
      <c r="F24" s="229"/>
      <c r="G24" s="230"/>
      <c r="H24" s="230"/>
      <c r="I24" s="230"/>
      <c r="J24" s="196">
        <f>COUNTIF(K18:K23,"&gt;0")</f>
        <v>0</v>
      </c>
      <c r="K24" s="231">
        <f>SUM(K18:K23)</f>
        <v>0</v>
      </c>
      <c r="L24" s="232">
        <f>SUM(L18:L23)</f>
        <v>0</v>
      </c>
      <c r="M24" s="232">
        <f>SUM(M18:M23)</f>
        <v>0</v>
      </c>
      <c r="N24" s="232">
        <f>SUM(N18:N23)</f>
        <v>0</v>
      </c>
      <c r="O24" s="232">
        <f>SUM(O18:O23)</f>
        <v>0</v>
      </c>
    </row>
    <row r="25" spans="1:15" ht="14.25" customHeight="1" thickTop="1">
      <c r="A25" s="243">
        <v>3</v>
      </c>
      <c r="B25" s="13"/>
      <c r="C25" s="55">
        <f>C28</f>
        <v>0</v>
      </c>
      <c r="D25" s="57">
        <f>D28</f>
        <v>0</v>
      </c>
      <c r="E25" s="141">
        <f>('INS.R'!C18)</f>
        <v>241543</v>
      </c>
      <c r="F25" s="142">
        <f>('INS.R'!M18)</f>
        <v>34490</v>
      </c>
      <c r="G25" s="100" t="str">
        <f>'INS.R'!K18</f>
        <v>P</v>
      </c>
      <c r="H25" s="202" t="str">
        <f>'INS.R'!P18</f>
        <v> </v>
      </c>
      <c r="I25" s="100">
        <v>1</v>
      </c>
      <c r="J25" s="116" t="str">
        <f>('INS.R'!J18)</f>
        <v>BESOSTRI  Sara</v>
      </c>
      <c r="K25" s="100">
        <f aca="true" t="shared" si="2" ref="K25:K30">COUNT(L25,O25,N25,M25)</f>
        <v>0</v>
      </c>
      <c r="L25" s="147" t="s">
        <v>11</v>
      </c>
      <c r="M25" s="147" t="s">
        <v>11</v>
      </c>
      <c r="N25" s="147" t="s">
        <v>11</v>
      </c>
      <c r="O25" s="147" t="s">
        <v>11</v>
      </c>
    </row>
    <row r="26" spans="1:15" ht="14.25" customHeight="1">
      <c r="A26" s="244"/>
      <c r="B26" s="179" t="str">
        <f>('INS.R'!D18)</f>
        <v>A.S.D.</v>
      </c>
      <c r="C26" s="56">
        <f>C28</f>
        <v>0</v>
      </c>
      <c r="D26" s="58">
        <f>D28</f>
        <v>0</v>
      </c>
      <c r="E26" s="143">
        <f>('INS.R'!C19)</f>
        <v>241542</v>
      </c>
      <c r="F26" s="144">
        <f>('INS.R'!M19)</f>
        <v>34447</v>
      </c>
      <c r="G26" s="101" t="str">
        <f>'INS.R'!K19</f>
        <v>P</v>
      </c>
      <c r="H26" s="203" t="str">
        <f>'INS.R'!P19</f>
        <v> </v>
      </c>
      <c r="I26" s="101">
        <v>2</v>
      </c>
      <c r="J26" s="117" t="str">
        <f>('INS.R'!J19)</f>
        <v>CANEVARI  Lucrezia</v>
      </c>
      <c r="K26" s="101">
        <f t="shared" si="2"/>
        <v>0</v>
      </c>
      <c r="L26" s="148" t="s">
        <v>11</v>
      </c>
      <c r="M26" s="148" t="s">
        <v>11</v>
      </c>
      <c r="N26" s="148" t="s">
        <v>11</v>
      </c>
      <c r="O26" s="148" t="s">
        <v>11</v>
      </c>
    </row>
    <row r="27" spans="1:15" ht="14.25" customHeight="1">
      <c r="A27" s="244"/>
      <c r="B27" s="107"/>
      <c r="C27" s="56">
        <f>C28</f>
        <v>0</v>
      </c>
      <c r="D27" s="58">
        <f>D28</f>
        <v>0</v>
      </c>
      <c r="E27" s="143">
        <f>('INS.R'!C20)</f>
        <v>74088</v>
      </c>
      <c r="F27" s="144">
        <f>('INS.R'!M20)</f>
        <v>35179</v>
      </c>
      <c r="G27" s="101" t="str">
        <f>'INS.R'!K20</f>
        <v>P</v>
      </c>
      <c r="H27" s="203" t="str">
        <f>'INS.R'!P20</f>
        <v> </v>
      </c>
      <c r="I27" s="101">
        <v>3</v>
      </c>
      <c r="J27" s="117" t="str">
        <f>('INS.R'!J20)</f>
        <v>NOCITO  Chiara</v>
      </c>
      <c r="K27" s="101">
        <f t="shared" si="2"/>
        <v>0</v>
      </c>
      <c r="L27" s="148" t="s">
        <v>11</v>
      </c>
      <c r="M27" s="148" t="s">
        <v>11</v>
      </c>
      <c r="N27" s="148" t="s">
        <v>11</v>
      </c>
      <c r="O27" s="148" t="s">
        <v>11</v>
      </c>
    </row>
    <row r="28" spans="1:15" ht="14.25" customHeight="1">
      <c r="A28" s="244"/>
      <c r="B28" s="180" t="str">
        <f>('INS.R'!E18)</f>
        <v>GINNASTICA  PAVESE</v>
      </c>
      <c r="C28" s="66">
        <f>SUM(L31:O31)-MIN(L31:O31)-D28</f>
        <v>0</v>
      </c>
      <c r="D28" s="151">
        <v>0</v>
      </c>
      <c r="E28" s="143">
        <f>('INS.R'!C21)</f>
        <v>162441</v>
      </c>
      <c r="F28" s="144">
        <f>('INS.R'!M21)</f>
        <v>35290</v>
      </c>
      <c r="G28" s="101" t="str">
        <f>'INS.R'!K21</f>
        <v>P</v>
      </c>
      <c r="H28" s="203" t="str">
        <f>'INS.R'!P21</f>
        <v> </v>
      </c>
      <c r="I28" s="101">
        <v>4</v>
      </c>
      <c r="J28" s="117" t="str">
        <f>('INS.R'!J21)</f>
        <v>TOSCANINI  Chiara</v>
      </c>
      <c r="K28" s="101">
        <f t="shared" si="2"/>
        <v>0</v>
      </c>
      <c r="L28" s="148" t="s">
        <v>11</v>
      </c>
      <c r="M28" s="148" t="s">
        <v>11</v>
      </c>
      <c r="N28" s="148" t="s">
        <v>11</v>
      </c>
      <c r="O28" s="148" t="s">
        <v>11</v>
      </c>
    </row>
    <row r="29" spans="1:15" ht="14.25" customHeight="1">
      <c r="A29" s="244"/>
      <c r="B29" s="155" t="str">
        <f>('INS.R'!I25)</f>
        <v>Squadra "B"</v>
      </c>
      <c r="C29" s="56">
        <f>C28</f>
        <v>0</v>
      </c>
      <c r="D29" s="58">
        <f>D28</f>
        <v>0</v>
      </c>
      <c r="E29" s="143" t="str">
        <f>('INS.R'!C22)</f>
        <v> </v>
      </c>
      <c r="F29" s="144" t="str">
        <f>('INS.R'!M22)</f>
        <v> </v>
      </c>
      <c r="G29" s="101" t="str">
        <f>'INS.R'!K22</f>
        <v>n.i.</v>
      </c>
      <c r="H29" s="203" t="str">
        <f>'INS.R'!P22</f>
        <v> </v>
      </c>
      <c r="I29" s="101">
        <v>5</v>
      </c>
      <c r="J29" s="117" t="str">
        <f>('INS.R'!J22)</f>
        <v> </v>
      </c>
      <c r="K29" s="101">
        <f t="shared" si="2"/>
        <v>0</v>
      </c>
      <c r="L29" s="148" t="s">
        <v>11</v>
      </c>
      <c r="M29" s="148" t="s">
        <v>11</v>
      </c>
      <c r="N29" s="148" t="s">
        <v>11</v>
      </c>
      <c r="O29" s="148" t="s">
        <v>11</v>
      </c>
    </row>
    <row r="30" spans="1:15" ht="14.25" customHeight="1">
      <c r="A30" s="244"/>
      <c r="B30" s="156" t="str">
        <f>('INS.R'!F18)</f>
        <v>Pavia</v>
      </c>
      <c r="C30" s="56">
        <f>C28</f>
        <v>0</v>
      </c>
      <c r="D30" s="58">
        <f>D28</f>
        <v>0</v>
      </c>
      <c r="E30" s="145" t="str">
        <f>('INS.R'!C23)</f>
        <v> </v>
      </c>
      <c r="F30" s="146" t="str">
        <f>('INS.R'!M23)</f>
        <v> </v>
      </c>
      <c r="G30" s="102" t="str">
        <f>'INS.R'!K23</f>
        <v>n.i.</v>
      </c>
      <c r="H30" s="204" t="str">
        <f>'INS.R'!P23</f>
        <v> </v>
      </c>
      <c r="I30" s="102">
        <v>6</v>
      </c>
      <c r="J30" s="118" t="str">
        <f>('INS.R'!J23)</f>
        <v> </v>
      </c>
      <c r="K30" s="102">
        <f t="shared" si="2"/>
        <v>0</v>
      </c>
      <c r="L30" s="149" t="s">
        <v>11</v>
      </c>
      <c r="M30" s="149" t="s">
        <v>11</v>
      </c>
      <c r="N30" s="149" t="s">
        <v>11</v>
      </c>
      <c r="O30" s="149" t="s">
        <v>11</v>
      </c>
    </row>
    <row r="31" spans="1:15" ht="14.25" customHeight="1" thickBot="1">
      <c r="A31" s="245"/>
      <c r="B31" s="157" t="str">
        <f>CONCATENATE('INS.R'!G18)&amp;-('INS.R'!H18)</f>
        <v>2-81</v>
      </c>
      <c r="C31" s="22">
        <f>C28</f>
        <v>0</v>
      </c>
      <c r="D31" s="59">
        <f>D28</f>
        <v>0</v>
      </c>
      <c r="E31" s="229"/>
      <c r="F31" s="229"/>
      <c r="G31" s="230"/>
      <c r="H31" s="230"/>
      <c r="I31" s="230"/>
      <c r="J31" s="196">
        <f>COUNTIF(K25:K30,"&gt;0")</f>
        <v>0</v>
      </c>
      <c r="K31" s="231">
        <f>SUM(K25:K30)</f>
        <v>0</v>
      </c>
      <c r="L31" s="232">
        <f>SUM(L25:L30)</f>
        <v>0</v>
      </c>
      <c r="M31" s="232">
        <f>SUM(M25:M30)</f>
        <v>0</v>
      </c>
      <c r="N31" s="232">
        <f>SUM(N25:N30)</f>
        <v>0</v>
      </c>
      <c r="O31" s="232">
        <f>SUM(O25:O30)</f>
        <v>0</v>
      </c>
    </row>
    <row r="32" spans="1:15" ht="14.25" customHeight="1" thickTop="1">
      <c r="A32" s="243">
        <v>4</v>
      </c>
      <c r="B32" s="13"/>
      <c r="C32" s="55">
        <f>C35</f>
        <v>0</v>
      </c>
      <c r="D32" s="57">
        <f>D35</f>
        <v>0</v>
      </c>
      <c r="E32" s="141">
        <f>('INS.R'!C25)</f>
        <v>241550</v>
      </c>
      <c r="F32" s="142">
        <f>('INS.R'!M25)</f>
        <v>35075</v>
      </c>
      <c r="G32" s="100" t="str">
        <f>'INS.R'!K25</f>
        <v>P</v>
      </c>
      <c r="H32" s="202" t="str">
        <f>'INS.R'!P25</f>
        <v> </v>
      </c>
      <c r="I32" s="100">
        <v>1</v>
      </c>
      <c r="J32" s="116" t="str">
        <f>('INS.R'!J25)</f>
        <v>NOVARESI  Sara</v>
      </c>
      <c r="K32" s="100">
        <f aca="true" t="shared" si="3" ref="K32:K37">COUNT(L32,O32,N32,M32)</f>
        <v>0</v>
      </c>
      <c r="L32" s="147" t="s">
        <v>11</v>
      </c>
      <c r="M32" s="147" t="s">
        <v>11</v>
      </c>
      <c r="N32" s="147" t="s">
        <v>11</v>
      </c>
      <c r="O32" s="147" t="s">
        <v>11</v>
      </c>
    </row>
    <row r="33" spans="1:15" ht="14.25" customHeight="1">
      <c r="A33" s="244"/>
      <c r="B33" s="179" t="str">
        <f>('INS.R'!D25)</f>
        <v>A.S.D.</v>
      </c>
      <c r="C33" s="56">
        <f>C35</f>
        <v>0</v>
      </c>
      <c r="D33" s="58">
        <f>D35</f>
        <v>0</v>
      </c>
      <c r="E33" s="143">
        <f>('INS.R'!C26)</f>
        <v>260890</v>
      </c>
      <c r="F33" s="144">
        <f>('INS.R'!M26)</f>
        <v>35280</v>
      </c>
      <c r="G33" s="101" t="str">
        <f>'INS.R'!K26</f>
        <v>P</v>
      </c>
      <c r="H33" s="203" t="str">
        <f>'INS.R'!P26</f>
        <v> </v>
      </c>
      <c r="I33" s="101">
        <v>2</v>
      </c>
      <c r="J33" s="117" t="str">
        <f>('INS.R'!J26)</f>
        <v>ROVEDA  Martina</v>
      </c>
      <c r="K33" s="101">
        <f t="shared" si="3"/>
        <v>0</v>
      </c>
      <c r="L33" s="148" t="s">
        <v>11</v>
      </c>
      <c r="M33" s="148" t="s">
        <v>11</v>
      </c>
      <c r="N33" s="148" t="s">
        <v>11</v>
      </c>
      <c r="O33" s="148" t="s">
        <v>11</v>
      </c>
    </row>
    <row r="34" spans="1:15" ht="14.25" customHeight="1">
      <c r="A34" s="244"/>
      <c r="B34" s="107"/>
      <c r="C34" s="56">
        <f>C35</f>
        <v>0</v>
      </c>
      <c r="D34" s="58">
        <f>D35</f>
        <v>0</v>
      </c>
      <c r="E34" s="143">
        <f>('INS.R'!C27)</f>
        <v>250009</v>
      </c>
      <c r="F34" s="144">
        <f>('INS.R'!M27)</f>
        <v>35266</v>
      </c>
      <c r="G34" s="101" t="str">
        <f>'INS.R'!K27</f>
        <v>P</v>
      </c>
      <c r="H34" s="203" t="str">
        <f>'INS.R'!P27</f>
        <v> </v>
      </c>
      <c r="I34" s="101">
        <v>3</v>
      </c>
      <c r="J34" s="117" t="str">
        <f>('INS.R'!J27)</f>
        <v>ZANALETTI  Martina</v>
      </c>
      <c r="K34" s="101">
        <f t="shared" si="3"/>
        <v>0</v>
      </c>
      <c r="L34" s="148" t="s">
        <v>11</v>
      </c>
      <c r="M34" s="148" t="s">
        <v>11</v>
      </c>
      <c r="N34" s="148" t="s">
        <v>11</v>
      </c>
      <c r="O34" s="148" t="s">
        <v>11</v>
      </c>
    </row>
    <row r="35" spans="1:15" ht="14.25" customHeight="1">
      <c r="A35" s="244"/>
      <c r="B35" s="180" t="str">
        <f>('INS.R'!E25)</f>
        <v>GINNASTICA  PAVESE</v>
      </c>
      <c r="C35" s="66">
        <f>SUM(L38:O38)-MIN(L38:O38)-D35</f>
        <v>0</v>
      </c>
      <c r="D35" s="151">
        <v>0</v>
      </c>
      <c r="E35" s="143">
        <f>('INS.R'!C28)</f>
        <v>241552</v>
      </c>
      <c r="F35" s="144">
        <f>('INS.R'!M28)</f>
        <v>34652</v>
      </c>
      <c r="G35" s="101" t="str">
        <f>'INS.R'!K28</f>
        <v>P</v>
      </c>
      <c r="H35" s="203" t="str">
        <f>'INS.R'!P28</f>
        <v> </v>
      </c>
      <c r="I35" s="101">
        <v>4</v>
      </c>
      <c r="J35" s="117" t="str">
        <f>('INS.R'!J28)</f>
        <v>ZERINO  Caterina</v>
      </c>
      <c r="K35" s="101">
        <f t="shared" si="3"/>
        <v>0</v>
      </c>
      <c r="L35" s="148" t="s">
        <v>11</v>
      </c>
      <c r="M35" s="148" t="s">
        <v>11</v>
      </c>
      <c r="N35" s="148" t="s">
        <v>11</v>
      </c>
      <c r="O35" s="148" t="s">
        <v>11</v>
      </c>
    </row>
    <row r="36" spans="1:15" ht="14.25" customHeight="1">
      <c r="A36" s="244"/>
      <c r="B36" s="155" t="str">
        <f>('INS.R'!I32)</f>
        <v>Squadra "C"</v>
      </c>
      <c r="C36" s="56">
        <f>C35</f>
        <v>0</v>
      </c>
      <c r="D36" s="58">
        <f>D35</f>
        <v>0</v>
      </c>
      <c r="E36" s="143" t="str">
        <f>('INS.R'!C29)</f>
        <v> </v>
      </c>
      <c r="F36" s="144" t="str">
        <f>('INS.R'!M29)</f>
        <v> </v>
      </c>
      <c r="G36" s="101" t="str">
        <f>'INS.R'!K29</f>
        <v>n.i.</v>
      </c>
      <c r="H36" s="203" t="str">
        <f>'INS.R'!P29</f>
        <v> </v>
      </c>
      <c r="I36" s="101">
        <v>5</v>
      </c>
      <c r="J36" s="117" t="str">
        <f>('INS.R'!J29)</f>
        <v> </v>
      </c>
      <c r="K36" s="101">
        <f t="shared" si="3"/>
        <v>0</v>
      </c>
      <c r="L36" s="148" t="s">
        <v>11</v>
      </c>
      <c r="M36" s="148" t="s">
        <v>11</v>
      </c>
      <c r="N36" s="148" t="s">
        <v>11</v>
      </c>
      <c r="O36" s="148" t="s">
        <v>11</v>
      </c>
    </row>
    <row r="37" spans="1:15" ht="14.25" customHeight="1">
      <c r="A37" s="244"/>
      <c r="B37" s="156" t="str">
        <f>('INS.R'!F25)</f>
        <v>Pavia</v>
      </c>
      <c r="C37" s="56">
        <f>C35</f>
        <v>0</v>
      </c>
      <c r="D37" s="58">
        <f>D35</f>
        <v>0</v>
      </c>
      <c r="E37" s="145" t="str">
        <f>('INS.R'!C30)</f>
        <v> </v>
      </c>
      <c r="F37" s="146" t="str">
        <f>('INS.R'!M30)</f>
        <v> </v>
      </c>
      <c r="G37" s="102" t="str">
        <f>'INS.R'!K30</f>
        <v>n.i.</v>
      </c>
      <c r="H37" s="204" t="str">
        <f>'INS.R'!P30</f>
        <v> </v>
      </c>
      <c r="I37" s="102">
        <v>6</v>
      </c>
      <c r="J37" s="118" t="str">
        <f>('INS.R'!J30)</f>
        <v> </v>
      </c>
      <c r="K37" s="102">
        <f t="shared" si="3"/>
        <v>0</v>
      </c>
      <c r="L37" s="149" t="s">
        <v>11</v>
      </c>
      <c r="M37" s="149" t="s">
        <v>11</v>
      </c>
      <c r="N37" s="149" t="s">
        <v>11</v>
      </c>
      <c r="O37" s="149" t="s">
        <v>11</v>
      </c>
    </row>
    <row r="38" spans="1:15" ht="14.25" customHeight="1" thickBot="1">
      <c r="A38" s="245"/>
      <c r="B38" s="157" t="str">
        <f>CONCATENATE('INS.R'!G25)&amp;-('INS.R'!H25)</f>
        <v>2-81</v>
      </c>
      <c r="C38" s="22">
        <f>C35</f>
        <v>0</v>
      </c>
      <c r="D38" s="59">
        <f>D35</f>
        <v>0</v>
      </c>
      <c r="E38" s="229"/>
      <c r="F38" s="229"/>
      <c r="G38" s="230"/>
      <c r="H38" s="230"/>
      <c r="I38" s="230"/>
      <c r="J38" s="196">
        <f>COUNTIF(K32:K37,"&gt;0")</f>
        <v>0</v>
      </c>
      <c r="K38" s="231">
        <f>SUM(K32:K37)</f>
        <v>0</v>
      </c>
      <c r="L38" s="232">
        <f>SUM(L32:L37)</f>
        <v>0</v>
      </c>
      <c r="M38" s="232">
        <f>SUM(M32:M37)</f>
        <v>0</v>
      </c>
      <c r="N38" s="232">
        <f>SUM(N32:N37)</f>
        <v>0</v>
      </c>
      <c r="O38" s="232">
        <f>SUM(O32:O37)</f>
        <v>0</v>
      </c>
    </row>
    <row r="39" spans="1:15" ht="14.25" customHeight="1" thickTop="1">
      <c r="A39" s="243">
        <v>5</v>
      </c>
      <c r="B39" s="13"/>
      <c r="C39" s="55">
        <f>C42</f>
        <v>0</v>
      </c>
      <c r="D39" s="57">
        <f>D42</f>
        <v>0</v>
      </c>
      <c r="E39" s="141">
        <f>('INS.R'!C32)</f>
        <v>241548</v>
      </c>
      <c r="F39" s="142">
        <f>('INS.R'!M32)</f>
        <v>34807</v>
      </c>
      <c r="G39" s="100" t="str">
        <f>'INS.R'!K32</f>
        <v>P</v>
      </c>
      <c r="H39" s="202" t="str">
        <f>'INS.R'!P32</f>
        <v> </v>
      </c>
      <c r="I39" s="100">
        <v>1</v>
      </c>
      <c r="J39" s="116" t="str">
        <f>('INS.R'!J32)</f>
        <v>DOVATI  Federica</v>
      </c>
      <c r="K39" s="100">
        <f aca="true" t="shared" si="4" ref="K39:K44">COUNT(L39,O39,N39,M39)</f>
        <v>0</v>
      </c>
      <c r="L39" s="147" t="s">
        <v>11</v>
      </c>
      <c r="M39" s="147" t="s">
        <v>11</v>
      </c>
      <c r="N39" s="147" t="s">
        <v>11</v>
      </c>
      <c r="O39" s="147" t="s">
        <v>11</v>
      </c>
    </row>
    <row r="40" spans="1:15" ht="14.25" customHeight="1">
      <c r="A40" s="244"/>
      <c r="B40" s="179" t="str">
        <f>('INS.R'!D32)</f>
        <v>A.S.D.</v>
      </c>
      <c r="C40" s="56">
        <f>C42</f>
        <v>0</v>
      </c>
      <c r="D40" s="58">
        <f>D42</f>
        <v>0</v>
      </c>
      <c r="E40" s="143">
        <f>('INS.R'!C33)</f>
        <v>256130</v>
      </c>
      <c r="F40" s="144">
        <f>('INS.R'!M33)</f>
        <v>35333</v>
      </c>
      <c r="G40" s="101" t="str">
        <f>'INS.R'!K33</f>
        <v>P</v>
      </c>
      <c r="H40" s="203" t="str">
        <f>'INS.R'!P33</f>
        <v> </v>
      </c>
      <c r="I40" s="101">
        <v>2</v>
      </c>
      <c r="J40" s="117" t="str">
        <f>('INS.R'!J33)</f>
        <v>MANGOLINI  Elisa</v>
      </c>
      <c r="K40" s="101">
        <f t="shared" si="4"/>
        <v>0</v>
      </c>
      <c r="L40" s="148" t="s">
        <v>11</v>
      </c>
      <c r="M40" s="148" t="s">
        <v>11</v>
      </c>
      <c r="N40" s="148" t="s">
        <v>11</v>
      </c>
      <c r="O40" s="148" t="s">
        <v>11</v>
      </c>
    </row>
    <row r="41" spans="1:15" ht="14.25" customHeight="1">
      <c r="A41" s="244"/>
      <c r="B41" s="107"/>
      <c r="C41" s="56">
        <f>C42</f>
        <v>0</v>
      </c>
      <c r="D41" s="58">
        <f>D42</f>
        <v>0</v>
      </c>
      <c r="E41" s="143">
        <f>('INS.R'!C34)</f>
        <v>241551</v>
      </c>
      <c r="F41" s="144">
        <f>('INS.R'!M34)</f>
        <v>35136</v>
      </c>
      <c r="G41" s="101" t="str">
        <f>'INS.R'!K34</f>
        <v>P</v>
      </c>
      <c r="H41" s="203" t="str">
        <f>'INS.R'!P34</f>
        <v> </v>
      </c>
      <c r="I41" s="101">
        <v>3</v>
      </c>
      <c r="J41" s="117" t="str">
        <f>('INS.R'!J34)</f>
        <v>TACCHINARDI  Silvia</v>
      </c>
      <c r="K41" s="101">
        <f t="shared" si="4"/>
        <v>0</v>
      </c>
      <c r="L41" s="148" t="s">
        <v>11</v>
      </c>
      <c r="M41" s="148" t="s">
        <v>11</v>
      </c>
      <c r="N41" s="148" t="s">
        <v>11</v>
      </c>
      <c r="O41" s="148" t="s">
        <v>11</v>
      </c>
    </row>
    <row r="42" spans="1:15" ht="14.25" customHeight="1">
      <c r="A42" s="244"/>
      <c r="B42" s="180" t="str">
        <f>('INS.R'!E32)</f>
        <v>GINNASTICA  PAVESE</v>
      </c>
      <c r="C42" s="66">
        <f>SUM(L45:O45)-MIN(L45:O45)-D42</f>
        <v>0</v>
      </c>
      <c r="D42" s="151">
        <v>0</v>
      </c>
      <c r="E42" s="143" t="str">
        <f>('INS.R'!C35)</f>
        <v> </v>
      </c>
      <c r="F42" s="144" t="str">
        <f>('INS.R'!M35)</f>
        <v> </v>
      </c>
      <c r="G42" s="101" t="str">
        <f>'INS.R'!K35</f>
        <v>n.i.</v>
      </c>
      <c r="H42" s="203" t="str">
        <f>'INS.R'!P35</f>
        <v> </v>
      </c>
      <c r="I42" s="101">
        <v>4</v>
      </c>
      <c r="J42" s="117" t="str">
        <f>('INS.R'!J35)</f>
        <v> </v>
      </c>
      <c r="K42" s="101">
        <f t="shared" si="4"/>
        <v>0</v>
      </c>
      <c r="L42" s="148" t="s">
        <v>11</v>
      </c>
      <c r="M42" s="148" t="s">
        <v>11</v>
      </c>
      <c r="N42" s="148" t="s">
        <v>11</v>
      </c>
      <c r="O42" s="148" t="s">
        <v>11</v>
      </c>
    </row>
    <row r="43" spans="1:15" ht="14.25" customHeight="1">
      <c r="A43" s="244"/>
      <c r="B43" s="155" t="str">
        <f>('INS.R'!I39)</f>
        <v>Squadra "A"</v>
      </c>
      <c r="C43" s="56">
        <f>C42</f>
        <v>0</v>
      </c>
      <c r="D43" s="58">
        <f>D42</f>
        <v>0</v>
      </c>
      <c r="E43" s="143" t="str">
        <f>('INS.R'!C36)</f>
        <v> </v>
      </c>
      <c r="F43" s="144" t="str">
        <f>('INS.R'!M36)</f>
        <v> </v>
      </c>
      <c r="G43" s="101" t="str">
        <f>'INS.R'!K36</f>
        <v>n.i.</v>
      </c>
      <c r="H43" s="203" t="str">
        <f>'INS.R'!P36</f>
        <v> </v>
      </c>
      <c r="I43" s="101">
        <v>5</v>
      </c>
      <c r="J43" s="117" t="str">
        <f>('INS.R'!J36)</f>
        <v> </v>
      </c>
      <c r="K43" s="101">
        <f t="shared" si="4"/>
        <v>0</v>
      </c>
      <c r="L43" s="148" t="s">
        <v>11</v>
      </c>
      <c r="M43" s="148" t="s">
        <v>11</v>
      </c>
      <c r="N43" s="148" t="s">
        <v>11</v>
      </c>
      <c r="O43" s="148" t="s">
        <v>11</v>
      </c>
    </row>
    <row r="44" spans="1:15" ht="14.25" customHeight="1">
      <c r="A44" s="244"/>
      <c r="B44" s="156" t="str">
        <f>('INS.R'!F32)</f>
        <v>Pavia</v>
      </c>
      <c r="C44" s="56">
        <f>C42</f>
        <v>0</v>
      </c>
      <c r="D44" s="58">
        <f>D42</f>
        <v>0</v>
      </c>
      <c r="E44" s="145" t="str">
        <f>('INS.R'!C37)</f>
        <v> </v>
      </c>
      <c r="F44" s="146" t="str">
        <f>('INS.R'!M37)</f>
        <v> </v>
      </c>
      <c r="G44" s="102" t="str">
        <f>'INS.R'!K37</f>
        <v>n.i.</v>
      </c>
      <c r="H44" s="204" t="str">
        <f>'INS.R'!P37</f>
        <v> </v>
      </c>
      <c r="I44" s="102">
        <v>6</v>
      </c>
      <c r="J44" s="118" t="str">
        <f>('INS.R'!J37)</f>
        <v> </v>
      </c>
      <c r="K44" s="102">
        <f t="shared" si="4"/>
        <v>0</v>
      </c>
      <c r="L44" s="149" t="s">
        <v>11</v>
      </c>
      <c r="M44" s="149" t="s">
        <v>11</v>
      </c>
      <c r="N44" s="149" t="s">
        <v>11</v>
      </c>
      <c r="O44" s="149" t="s">
        <v>11</v>
      </c>
    </row>
    <row r="45" spans="1:15" ht="14.25" customHeight="1" thickBot="1">
      <c r="A45" s="245"/>
      <c r="B45" s="157" t="str">
        <f>CONCATENATE('INS.R'!G32)&amp;-('INS.R'!H32)</f>
        <v>2-81</v>
      </c>
      <c r="C45" s="22">
        <f>C42</f>
        <v>0</v>
      </c>
      <c r="D45" s="59">
        <f>D42</f>
        <v>0</v>
      </c>
      <c r="E45" s="229"/>
      <c r="F45" s="229"/>
      <c r="G45" s="230"/>
      <c r="H45" s="230"/>
      <c r="I45" s="230"/>
      <c r="J45" s="196">
        <f>COUNTIF(K39:K44,"&gt;0")</f>
        <v>0</v>
      </c>
      <c r="K45" s="231">
        <f>SUM(K39:K44)</f>
        <v>0</v>
      </c>
      <c r="L45" s="232">
        <f>SUM(L39:L44)</f>
        <v>0</v>
      </c>
      <c r="M45" s="232">
        <f>SUM(M39:M44)</f>
        <v>0</v>
      </c>
      <c r="N45" s="232">
        <f>SUM(N39:N44)</f>
        <v>0</v>
      </c>
      <c r="O45" s="232">
        <f>SUM(O39:O44)</f>
        <v>0</v>
      </c>
    </row>
    <row r="46" spans="1:15" ht="14.25" customHeight="1" thickTop="1">
      <c r="A46" s="243">
        <v>6</v>
      </c>
      <c r="B46" s="13"/>
      <c r="C46" s="55">
        <f>C49</f>
        <v>0</v>
      </c>
      <c r="D46" s="57">
        <f>D49</f>
        <v>0</v>
      </c>
      <c r="E46" s="141">
        <f>('INS.R'!C39)</f>
        <v>168766</v>
      </c>
      <c r="F46" s="142">
        <f>('INS.R'!M39)</f>
        <v>36092</v>
      </c>
      <c r="G46" s="100" t="str">
        <f>'INS.R'!K39</f>
        <v>P</v>
      </c>
      <c r="H46" s="202" t="str">
        <f>'INS.R'!P39</f>
        <v> </v>
      </c>
      <c r="I46" s="100">
        <v>1</v>
      </c>
      <c r="J46" s="116" t="str">
        <f>('INS.R'!J39)</f>
        <v>ANCAROLA  Francesca</v>
      </c>
      <c r="K46" s="100">
        <f aca="true" t="shared" si="5" ref="K46:K51">COUNT(L46,O46,N46,M46)</f>
        <v>0</v>
      </c>
      <c r="L46" s="147" t="s">
        <v>11</v>
      </c>
      <c r="M46" s="147" t="s">
        <v>11</v>
      </c>
      <c r="N46" s="147" t="s">
        <v>11</v>
      </c>
      <c r="O46" s="147" t="s">
        <v>11</v>
      </c>
    </row>
    <row r="47" spans="1:15" ht="14.25" customHeight="1">
      <c r="A47" s="244"/>
      <c r="B47" s="179" t="str">
        <f>('INS.R'!D39)</f>
        <v>A.S.D.</v>
      </c>
      <c r="C47" s="56">
        <f>C49</f>
        <v>0</v>
      </c>
      <c r="D47" s="58">
        <f>D49</f>
        <v>0</v>
      </c>
      <c r="E47" s="143">
        <f>('INS.R'!C40)</f>
        <v>127842</v>
      </c>
      <c r="F47" s="144">
        <f>('INS.R'!M40)</f>
        <v>35730</v>
      </c>
      <c r="G47" s="101" t="str">
        <f>'INS.R'!K40</f>
        <v>P</v>
      </c>
      <c r="H47" s="203" t="str">
        <f>'INS.R'!P40</f>
        <v> </v>
      </c>
      <c r="I47" s="101">
        <v>2</v>
      </c>
      <c r="J47" s="117" t="str">
        <f>('INS.R'!J40)</f>
        <v>BIANCHI  Francesca</v>
      </c>
      <c r="K47" s="101">
        <f t="shared" si="5"/>
        <v>0</v>
      </c>
      <c r="L47" s="148" t="s">
        <v>11</v>
      </c>
      <c r="M47" s="148" t="s">
        <v>11</v>
      </c>
      <c r="N47" s="148" t="s">
        <v>11</v>
      </c>
      <c r="O47" s="148" t="s">
        <v>11</v>
      </c>
    </row>
    <row r="48" spans="1:15" ht="14.25" customHeight="1">
      <c r="A48" s="244"/>
      <c r="B48" s="107"/>
      <c r="C48" s="56">
        <f>C49</f>
        <v>0</v>
      </c>
      <c r="D48" s="58">
        <f>D49</f>
        <v>0</v>
      </c>
      <c r="E48" s="143">
        <f>('INS.R'!C41)</f>
        <v>168720</v>
      </c>
      <c r="F48" s="144">
        <f>('INS.R'!M41)</f>
        <v>35803</v>
      </c>
      <c r="G48" s="101" t="str">
        <f>'INS.R'!K41</f>
        <v>P</v>
      </c>
      <c r="H48" s="203" t="str">
        <f>'INS.R'!P41</f>
        <v> </v>
      </c>
      <c r="I48" s="101">
        <v>3</v>
      </c>
      <c r="J48" s="117" t="str">
        <f>('INS.R'!J41)</f>
        <v>SCHIRILLO  Gaia</v>
      </c>
      <c r="K48" s="101">
        <f t="shared" si="5"/>
        <v>0</v>
      </c>
      <c r="L48" s="148" t="s">
        <v>11</v>
      </c>
      <c r="M48" s="148" t="s">
        <v>11</v>
      </c>
      <c r="N48" s="148" t="s">
        <v>11</v>
      </c>
      <c r="O48" s="148" t="s">
        <v>11</v>
      </c>
    </row>
    <row r="49" spans="1:15" ht="14.25" customHeight="1">
      <c r="A49" s="244"/>
      <c r="B49" s="180" t="str">
        <f>('INS.R'!E39)</f>
        <v>GIOVENTU'  OLIMPICA</v>
      </c>
      <c r="C49" s="66">
        <f>SUM(L52:O52)-MIN(L52:O52)-D49</f>
        <v>0</v>
      </c>
      <c r="D49" s="151">
        <v>0</v>
      </c>
      <c r="E49" s="143" t="str">
        <f>('INS.R'!C42)</f>
        <v> </v>
      </c>
      <c r="F49" s="144" t="str">
        <f>('INS.R'!M42)</f>
        <v> </v>
      </c>
      <c r="G49" s="101" t="str">
        <f>'INS.R'!K42</f>
        <v>n.i.</v>
      </c>
      <c r="H49" s="203" t="str">
        <f>'INS.R'!P42</f>
        <v> </v>
      </c>
      <c r="I49" s="101">
        <v>4</v>
      </c>
      <c r="J49" s="117" t="str">
        <f>('INS.R'!J42)</f>
        <v> </v>
      </c>
      <c r="K49" s="101">
        <f t="shared" si="5"/>
        <v>0</v>
      </c>
      <c r="L49" s="148" t="s">
        <v>11</v>
      </c>
      <c r="M49" s="148" t="s">
        <v>11</v>
      </c>
      <c r="N49" s="148" t="s">
        <v>11</v>
      </c>
      <c r="O49" s="148" t="s">
        <v>11</v>
      </c>
    </row>
    <row r="50" spans="1:15" ht="14.25" customHeight="1">
      <c r="A50" s="244"/>
      <c r="B50" s="155" t="str">
        <f>('INS.R'!I46)</f>
        <v>Squadra "B"</v>
      </c>
      <c r="C50" s="56">
        <f>C49</f>
        <v>0</v>
      </c>
      <c r="D50" s="58">
        <f>D49</f>
        <v>0</v>
      </c>
      <c r="E50" s="143" t="str">
        <f>('INS.R'!C43)</f>
        <v> </v>
      </c>
      <c r="F50" s="144" t="str">
        <f>('INS.R'!M43)</f>
        <v> </v>
      </c>
      <c r="G50" s="101" t="str">
        <f>'INS.R'!K43</f>
        <v>n.i.</v>
      </c>
      <c r="H50" s="203" t="str">
        <f>'INS.R'!P43</f>
        <v> </v>
      </c>
      <c r="I50" s="101">
        <v>5</v>
      </c>
      <c r="J50" s="117" t="str">
        <f>('INS.R'!J43)</f>
        <v> </v>
      </c>
      <c r="K50" s="101">
        <f t="shared" si="5"/>
        <v>0</v>
      </c>
      <c r="L50" s="148" t="s">
        <v>11</v>
      </c>
      <c r="M50" s="148" t="s">
        <v>11</v>
      </c>
      <c r="N50" s="148" t="s">
        <v>11</v>
      </c>
      <c r="O50" s="148" t="s">
        <v>11</v>
      </c>
    </row>
    <row r="51" spans="1:15" ht="14.25" customHeight="1">
      <c r="A51" s="244"/>
      <c r="B51" s="156" t="str">
        <f>('INS.R'!F39)</f>
        <v>Vigevano  (PV)</v>
      </c>
      <c r="C51" s="56">
        <f>C49</f>
        <v>0</v>
      </c>
      <c r="D51" s="58">
        <f>D49</f>
        <v>0</v>
      </c>
      <c r="E51" s="145" t="str">
        <f>('INS.R'!C44)</f>
        <v> </v>
      </c>
      <c r="F51" s="146" t="str">
        <f>('INS.R'!M44)</f>
        <v> </v>
      </c>
      <c r="G51" s="102" t="str">
        <f>'INS.R'!K44</f>
        <v>n.i.</v>
      </c>
      <c r="H51" s="204" t="str">
        <f>'INS.R'!P44</f>
        <v> </v>
      </c>
      <c r="I51" s="102">
        <v>6</v>
      </c>
      <c r="J51" s="118" t="str">
        <f>('INS.R'!J44)</f>
        <v> </v>
      </c>
      <c r="K51" s="102">
        <f t="shared" si="5"/>
        <v>0</v>
      </c>
      <c r="L51" s="149" t="s">
        <v>11</v>
      </c>
      <c r="M51" s="149" t="s">
        <v>11</v>
      </c>
      <c r="N51" s="149" t="s">
        <v>11</v>
      </c>
      <c r="O51" s="149" t="s">
        <v>11</v>
      </c>
    </row>
    <row r="52" spans="1:15" ht="14.25" customHeight="1" thickBot="1">
      <c r="A52" s="245"/>
      <c r="B52" s="157" t="str">
        <f>CONCATENATE('INS.R'!G39)&amp;-('INS.R'!H39)</f>
        <v>2-423</v>
      </c>
      <c r="C52" s="22">
        <f>C49</f>
        <v>0</v>
      </c>
      <c r="D52" s="59">
        <f>D49</f>
        <v>0</v>
      </c>
      <c r="E52" s="229"/>
      <c r="F52" s="229"/>
      <c r="G52" s="230"/>
      <c r="H52" s="230"/>
      <c r="I52" s="230"/>
      <c r="J52" s="196">
        <f>COUNTIF(K46:K51,"&gt;0")</f>
        <v>0</v>
      </c>
      <c r="K52" s="231">
        <f>SUM(K46:K51)</f>
        <v>0</v>
      </c>
      <c r="L52" s="232">
        <f>SUM(L46:L51)</f>
        <v>0</v>
      </c>
      <c r="M52" s="232">
        <f>SUM(M46:M51)</f>
        <v>0</v>
      </c>
      <c r="N52" s="232">
        <f>SUM(N46:N51)</f>
        <v>0</v>
      </c>
      <c r="O52" s="232">
        <f>SUM(O46:O51)</f>
        <v>0</v>
      </c>
    </row>
    <row r="53" spans="1:15" ht="14.25" customHeight="1" thickTop="1">
      <c r="A53" s="243">
        <v>7</v>
      </c>
      <c r="B53" s="13"/>
      <c r="C53" s="55">
        <f>C56</f>
        <v>0</v>
      </c>
      <c r="D53" s="57">
        <f>D56</f>
        <v>0</v>
      </c>
      <c r="E53" s="141">
        <f>('INS.R'!C46)</f>
        <v>208101</v>
      </c>
      <c r="F53" s="142">
        <f>('INS.R'!M46)</f>
        <v>36389</v>
      </c>
      <c r="G53" s="100" t="str">
        <f>'INS.R'!K46</f>
        <v>P</v>
      </c>
      <c r="H53" s="202" t="str">
        <f>'INS.R'!P46</f>
        <v> </v>
      </c>
      <c r="I53" s="100">
        <v>1</v>
      </c>
      <c r="J53" s="116" t="str">
        <f>('INS.R'!J46)</f>
        <v>BONECCHI  Alice</v>
      </c>
      <c r="K53" s="100">
        <f aca="true" t="shared" si="6" ref="K53:K58">COUNT(L53,O53,N53,M53)</f>
        <v>0</v>
      </c>
      <c r="L53" s="147" t="s">
        <v>11</v>
      </c>
      <c r="M53" s="147" t="s">
        <v>11</v>
      </c>
      <c r="N53" s="147" t="s">
        <v>11</v>
      </c>
      <c r="O53" s="147" t="s">
        <v>11</v>
      </c>
    </row>
    <row r="54" spans="1:15" ht="14.25" customHeight="1">
      <c r="A54" s="244"/>
      <c r="B54" s="179" t="str">
        <f>('INS.R'!D46)</f>
        <v>A.S.D.</v>
      </c>
      <c r="C54" s="56">
        <f>C56</f>
        <v>0</v>
      </c>
      <c r="D54" s="58">
        <f>D56</f>
        <v>0</v>
      </c>
      <c r="E54" s="143">
        <f>('INS.R'!C47)</f>
        <v>197575</v>
      </c>
      <c r="F54" s="144">
        <f>('INS.R'!M47)</f>
        <v>35851</v>
      </c>
      <c r="G54" s="101" t="str">
        <f>'INS.R'!K47</f>
        <v>P</v>
      </c>
      <c r="H54" s="203" t="str">
        <f>'INS.R'!P47</f>
        <v> </v>
      </c>
      <c r="I54" s="101">
        <v>2</v>
      </c>
      <c r="J54" s="117" t="str">
        <f>('INS.R'!J47)</f>
        <v>GRAZIANO  Sara</v>
      </c>
      <c r="K54" s="101">
        <f t="shared" si="6"/>
        <v>0</v>
      </c>
      <c r="L54" s="148" t="s">
        <v>11</v>
      </c>
      <c r="M54" s="148" t="s">
        <v>11</v>
      </c>
      <c r="N54" s="148" t="s">
        <v>11</v>
      </c>
      <c r="O54" s="148" t="s">
        <v>11</v>
      </c>
    </row>
    <row r="55" spans="1:15" ht="14.25" customHeight="1">
      <c r="A55" s="244"/>
      <c r="B55" s="107"/>
      <c r="C55" s="56">
        <f>C56</f>
        <v>0</v>
      </c>
      <c r="D55" s="58">
        <f>D56</f>
        <v>0</v>
      </c>
      <c r="E55" s="143">
        <f>('INS.R'!C48)</f>
        <v>208108</v>
      </c>
      <c r="F55" s="144">
        <f>('INS.R'!M48)</f>
        <v>36374</v>
      </c>
      <c r="G55" s="101" t="str">
        <f>'INS.R'!K48</f>
        <v>P</v>
      </c>
      <c r="H55" s="203" t="str">
        <f>'INS.R'!P48</f>
        <v> </v>
      </c>
      <c r="I55" s="101">
        <v>3</v>
      </c>
      <c r="J55" s="117" t="str">
        <f>('INS.R'!J48)</f>
        <v>PEROTTI  Matilde</v>
      </c>
      <c r="K55" s="101">
        <f t="shared" si="6"/>
        <v>0</v>
      </c>
      <c r="L55" s="148" t="s">
        <v>11</v>
      </c>
      <c r="M55" s="148" t="s">
        <v>11</v>
      </c>
      <c r="N55" s="148" t="s">
        <v>11</v>
      </c>
      <c r="O55" s="148" t="s">
        <v>11</v>
      </c>
    </row>
    <row r="56" spans="1:15" ht="14.25" customHeight="1">
      <c r="A56" s="244"/>
      <c r="B56" s="180" t="str">
        <f>('INS.R'!E46)</f>
        <v>GIOVENTU'  OLIMPICA</v>
      </c>
      <c r="C56" s="66">
        <f>SUM(L59:O59)-MIN(L59:O59)-D56</f>
        <v>0</v>
      </c>
      <c r="D56" s="151">
        <v>0</v>
      </c>
      <c r="E56" s="143" t="str">
        <f>('INS.R'!C49)</f>
        <v> </v>
      </c>
      <c r="F56" s="144" t="str">
        <f>('INS.R'!M49)</f>
        <v> </v>
      </c>
      <c r="G56" s="101" t="str">
        <f>'INS.R'!K49</f>
        <v>n.i.</v>
      </c>
      <c r="H56" s="203" t="str">
        <f>'INS.R'!P49</f>
        <v> </v>
      </c>
      <c r="I56" s="101">
        <v>4</v>
      </c>
      <c r="J56" s="117" t="str">
        <f>('INS.R'!J49)</f>
        <v> </v>
      </c>
      <c r="K56" s="101">
        <f t="shared" si="6"/>
        <v>0</v>
      </c>
      <c r="L56" s="148" t="s">
        <v>11</v>
      </c>
      <c r="M56" s="148" t="s">
        <v>11</v>
      </c>
      <c r="N56" s="148" t="s">
        <v>11</v>
      </c>
      <c r="O56" s="148" t="s">
        <v>11</v>
      </c>
    </row>
    <row r="57" spans="1:15" ht="14.25" customHeight="1">
      <c r="A57" s="244"/>
      <c r="B57" s="155" t="str">
        <f>('INS.R'!I53)</f>
        <v>Squadra "A"</v>
      </c>
      <c r="C57" s="56">
        <f>C56</f>
        <v>0</v>
      </c>
      <c r="D57" s="58">
        <f>D56</f>
        <v>0</v>
      </c>
      <c r="E57" s="143" t="str">
        <f>('INS.R'!C50)</f>
        <v> </v>
      </c>
      <c r="F57" s="144" t="str">
        <f>('INS.R'!M50)</f>
        <v> </v>
      </c>
      <c r="G57" s="101" t="str">
        <f>'INS.R'!K50</f>
        <v>n.i.</v>
      </c>
      <c r="H57" s="203" t="str">
        <f>'INS.R'!P50</f>
        <v> </v>
      </c>
      <c r="I57" s="101">
        <v>5</v>
      </c>
      <c r="J57" s="117" t="str">
        <f>('INS.R'!J50)</f>
        <v> </v>
      </c>
      <c r="K57" s="101">
        <f t="shared" si="6"/>
        <v>0</v>
      </c>
      <c r="L57" s="148" t="s">
        <v>11</v>
      </c>
      <c r="M57" s="148" t="s">
        <v>11</v>
      </c>
      <c r="N57" s="148" t="s">
        <v>11</v>
      </c>
      <c r="O57" s="148" t="s">
        <v>11</v>
      </c>
    </row>
    <row r="58" spans="1:15" ht="14.25" customHeight="1">
      <c r="A58" s="244"/>
      <c r="B58" s="156" t="str">
        <f>('INS.R'!F46)</f>
        <v>Vigevano  (PV)</v>
      </c>
      <c r="C58" s="56">
        <f>C56</f>
        <v>0</v>
      </c>
      <c r="D58" s="58">
        <f>D56</f>
        <v>0</v>
      </c>
      <c r="E58" s="145" t="str">
        <f>('INS.R'!C51)</f>
        <v> </v>
      </c>
      <c r="F58" s="146" t="str">
        <f>('INS.R'!M51)</f>
        <v>  </v>
      </c>
      <c r="G58" s="102" t="str">
        <f>'INS.R'!K51</f>
        <v>n.i.</v>
      </c>
      <c r="H58" s="204" t="str">
        <f>'INS.R'!P51</f>
        <v> </v>
      </c>
      <c r="I58" s="102">
        <v>6</v>
      </c>
      <c r="J58" s="118" t="str">
        <f>('INS.R'!J51)</f>
        <v> </v>
      </c>
      <c r="K58" s="102">
        <f t="shared" si="6"/>
        <v>0</v>
      </c>
      <c r="L58" s="149" t="s">
        <v>11</v>
      </c>
      <c r="M58" s="149" t="s">
        <v>11</v>
      </c>
      <c r="N58" s="149" t="s">
        <v>11</v>
      </c>
      <c r="O58" s="149" t="s">
        <v>11</v>
      </c>
    </row>
    <row r="59" spans="1:15" ht="14.25" customHeight="1" thickBot="1">
      <c r="A59" s="245"/>
      <c r="B59" s="157" t="str">
        <f>CONCATENATE('INS.R'!G46)&amp;-('INS.R'!H46)</f>
        <v>2-423</v>
      </c>
      <c r="C59" s="22">
        <f>C56</f>
        <v>0</v>
      </c>
      <c r="D59" s="59">
        <f>D56</f>
        <v>0</v>
      </c>
      <c r="E59" s="229"/>
      <c r="F59" s="229"/>
      <c r="G59" s="230"/>
      <c r="H59" s="230"/>
      <c r="I59" s="230"/>
      <c r="J59" s="196">
        <f>COUNTIF(K53:K58,"&gt;0")</f>
        <v>0</v>
      </c>
      <c r="K59" s="231">
        <f>SUM(K53:K58)</f>
        <v>0</v>
      </c>
      <c r="L59" s="232">
        <f>SUM(L53:L58)</f>
        <v>0</v>
      </c>
      <c r="M59" s="232">
        <f>SUM(M53:M58)</f>
        <v>0</v>
      </c>
      <c r="N59" s="232">
        <f>SUM(N53:N58)</f>
        <v>0</v>
      </c>
      <c r="O59" s="232">
        <f>SUM(O53:O58)</f>
        <v>0</v>
      </c>
    </row>
    <row r="60" spans="1:15" ht="14.25" customHeight="1" thickTop="1">
      <c r="A60" s="243">
        <v>8</v>
      </c>
      <c r="B60" s="13"/>
      <c r="C60" s="55">
        <f>C63</f>
        <v>0</v>
      </c>
      <c r="D60" s="57">
        <f>D63</f>
        <v>0</v>
      </c>
      <c r="E60" s="141">
        <f>('INS.R'!C53)</f>
        <v>127858</v>
      </c>
      <c r="F60" s="142">
        <f>('INS.R'!M53)</f>
        <v>35137</v>
      </c>
      <c r="G60" s="100" t="str">
        <f>'INS.R'!K53</f>
        <v>P</v>
      </c>
      <c r="H60" s="202" t="str">
        <f>'INS.R'!P53</f>
        <v> </v>
      </c>
      <c r="I60" s="100">
        <v>1</v>
      </c>
      <c r="J60" s="116" t="str">
        <f>('INS.R'!J53)</f>
        <v>BIANCHI  Letizia</v>
      </c>
      <c r="K60" s="100">
        <f aca="true" t="shared" si="7" ref="K60:K65">COUNT(L60,O60,N60,M60)</f>
        <v>0</v>
      </c>
      <c r="L60" s="147" t="s">
        <v>11</v>
      </c>
      <c r="M60" s="147" t="s">
        <v>11</v>
      </c>
      <c r="N60" s="147" t="s">
        <v>11</v>
      </c>
      <c r="O60" s="147" t="s">
        <v>11</v>
      </c>
    </row>
    <row r="61" spans="1:15" ht="14.25" customHeight="1">
      <c r="A61" s="244"/>
      <c r="B61" s="179" t="str">
        <f>('INS.R'!D53)</f>
        <v>A.S.D.</v>
      </c>
      <c r="C61" s="56">
        <f>C63</f>
        <v>0</v>
      </c>
      <c r="D61" s="58">
        <f>D63</f>
        <v>0</v>
      </c>
      <c r="E61" s="143">
        <f>('INS.R'!C54)</f>
        <v>127795</v>
      </c>
      <c r="F61" s="144">
        <f>('INS.R'!M54)</f>
        <v>35061</v>
      </c>
      <c r="G61" s="101" t="str">
        <f>'INS.R'!K54</f>
        <v>P</v>
      </c>
      <c r="H61" s="203" t="str">
        <f>'INS.R'!P54</f>
        <v> </v>
      </c>
      <c r="I61" s="101">
        <v>2</v>
      </c>
      <c r="J61" s="117" t="str">
        <f>('INS.R'!J54)</f>
        <v>CAMERA  Simona</v>
      </c>
      <c r="K61" s="101">
        <f t="shared" si="7"/>
        <v>0</v>
      </c>
      <c r="L61" s="148" t="s">
        <v>11</v>
      </c>
      <c r="M61" s="148" t="s">
        <v>11</v>
      </c>
      <c r="N61" s="148" t="s">
        <v>11</v>
      </c>
      <c r="O61" s="148" t="s">
        <v>11</v>
      </c>
    </row>
    <row r="62" spans="1:15" ht="14.25" customHeight="1">
      <c r="A62" s="244"/>
      <c r="B62" s="107"/>
      <c r="C62" s="56">
        <f>C63</f>
        <v>0</v>
      </c>
      <c r="D62" s="58">
        <f>D63</f>
        <v>0</v>
      </c>
      <c r="E62" s="143">
        <f>('INS.R'!C55)</f>
        <v>168684</v>
      </c>
      <c r="F62" s="144">
        <f>('INS.R'!M55)</f>
        <v>34728</v>
      </c>
      <c r="G62" s="101" t="str">
        <f>'INS.R'!K55</f>
        <v>P</v>
      </c>
      <c r="H62" s="203" t="str">
        <f>'INS.R'!P55</f>
        <v> </v>
      </c>
      <c r="I62" s="101">
        <v>3</v>
      </c>
      <c r="J62" s="117" t="str">
        <f>('INS.R'!J55)</f>
        <v>LENZO  Alice</v>
      </c>
      <c r="K62" s="101">
        <f t="shared" si="7"/>
        <v>0</v>
      </c>
      <c r="L62" s="148" t="s">
        <v>11</v>
      </c>
      <c r="M62" s="148" t="s">
        <v>11</v>
      </c>
      <c r="N62" s="148" t="s">
        <v>11</v>
      </c>
      <c r="O62" s="148" t="s">
        <v>11</v>
      </c>
    </row>
    <row r="63" spans="1:15" ht="14.25" customHeight="1">
      <c r="A63" s="244"/>
      <c r="B63" s="180" t="str">
        <f>('INS.R'!E53)</f>
        <v>GIOVENTU'  OLIMPICA</v>
      </c>
      <c r="C63" s="66">
        <f>SUM(L66:O66)-MIN(L66:O66)-D63</f>
        <v>0</v>
      </c>
      <c r="D63" s="151">
        <v>0</v>
      </c>
      <c r="E63" s="143" t="str">
        <f>('INS.R'!C56)</f>
        <v> </v>
      </c>
      <c r="F63" s="144" t="str">
        <f>('INS.R'!M56)</f>
        <v> </v>
      </c>
      <c r="G63" s="101" t="str">
        <f>'INS.R'!K56</f>
        <v>n.i.</v>
      </c>
      <c r="H63" s="203" t="str">
        <f>'INS.R'!P56</f>
        <v> </v>
      </c>
      <c r="I63" s="101">
        <v>4</v>
      </c>
      <c r="J63" s="117" t="str">
        <f>('INS.R'!J56)</f>
        <v> </v>
      </c>
      <c r="K63" s="101">
        <f t="shared" si="7"/>
        <v>0</v>
      </c>
      <c r="L63" s="148" t="s">
        <v>11</v>
      </c>
      <c r="M63" s="148" t="s">
        <v>11</v>
      </c>
      <c r="N63" s="148" t="s">
        <v>11</v>
      </c>
      <c r="O63" s="148" t="s">
        <v>11</v>
      </c>
    </row>
    <row r="64" spans="1:15" ht="14.25" customHeight="1">
      <c r="A64" s="244"/>
      <c r="B64" s="155" t="str">
        <f>('INS.R'!I60)</f>
        <v>Squadra "B"</v>
      </c>
      <c r="C64" s="56">
        <f>C63</f>
        <v>0</v>
      </c>
      <c r="D64" s="58">
        <f>D63</f>
        <v>0</v>
      </c>
      <c r="E64" s="143" t="str">
        <f>('INS.R'!C57)</f>
        <v> </v>
      </c>
      <c r="F64" s="144" t="str">
        <f>('INS.R'!M57)</f>
        <v> </v>
      </c>
      <c r="G64" s="101" t="str">
        <f>'INS.R'!K57</f>
        <v>n.i.</v>
      </c>
      <c r="H64" s="203" t="str">
        <f>'INS.R'!P57</f>
        <v> </v>
      </c>
      <c r="I64" s="101">
        <v>5</v>
      </c>
      <c r="J64" s="117" t="str">
        <f>('INS.R'!J57)</f>
        <v> </v>
      </c>
      <c r="K64" s="101">
        <f t="shared" si="7"/>
        <v>0</v>
      </c>
      <c r="L64" s="148" t="s">
        <v>11</v>
      </c>
      <c r="M64" s="148" t="s">
        <v>11</v>
      </c>
      <c r="N64" s="148" t="s">
        <v>11</v>
      </c>
      <c r="O64" s="148" t="s">
        <v>11</v>
      </c>
    </row>
    <row r="65" spans="1:15" ht="14.25" customHeight="1">
      <c r="A65" s="244"/>
      <c r="B65" s="156" t="str">
        <f>('INS.R'!F53)</f>
        <v>Vigevano  (PV)</v>
      </c>
      <c r="C65" s="56">
        <f>C63</f>
        <v>0</v>
      </c>
      <c r="D65" s="58">
        <f>D63</f>
        <v>0</v>
      </c>
      <c r="E65" s="145" t="str">
        <f>('INS.R'!C58)</f>
        <v> </v>
      </c>
      <c r="F65" s="146" t="str">
        <f>('INS.R'!M58)</f>
        <v> </v>
      </c>
      <c r="G65" s="102" t="str">
        <f>'INS.R'!K58</f>
        <v>n.i.</v>
      </c>
      <c r="H65" s="204" t="str">
        <f>'INS.R'!P58</f>
        <v> </v>
      </c>
      <c r="I65" s="102">
        <v>6</v>
      </c>
      <c r="J65" s="118" t="str">
        <f>('INS.R'!J58)</f>
        <v> </v>
      </c>
      <c r="K65" s="102">
        <f t="shared" si="7"/>
        <v>0</v>
      </c>
      <c r="L65" s="149" t="s">
        <v>11</v>
      </c>
      <c r="M65" s="149" t="s">
        <v>11</v>
      </c>
      <c r="N65" s="149" t="s">
        <v>11</v>
      </c>
      <c r="O65" s="149" t="s">
        <v>11</v>
      </c>
    </row>
    <row r="66" spans="1:15" ht="14.25" customHeight="1" thickBot="1">
      <c r="A66" s="245"/>
      <c r="B66" s="157" t="str">
        <f>CONCATENATE('INS.R'!G53)&amp;-('INS.R'!H53)</f>
        <v>2-423</v>
      </c>
      <c r="C66" s="22">
        <f>C63</f>
        <v>0</v>
      </c>
      <c r="D66" s="59">
        <f>D63</f>
        <v>0</v>
      </c>
      <c r="E66" s="229"/>
      <c r="F66" s="229"/>
      <c r="G66" s="230"/>
      <c r="H66" s="230"/>
      <c r="I66" s="230"/>
      <c r="J66" s="196">
        <f>COUNTIF(K60:K65,"&gt;0")</f>
        <v>0</v>
      </c>
      <c r="K66" s="231">
        <f>SUM(K60:K65)</f>
        <v>0</v>
      </c>
      <c r="L66" s="232">
        <f>SUM(L60:L65)</f>
        <v>0</v>
      </c>
      <c r="M66" s="232">
        <f>SUM(M60:M65)</f>
        <v>0</v>
      </c>
      <c r="N66" s="232">
        <f>SUM(N60:N65)</f>
        <v>0</v>
      </c>
      <c r="O66" s="232">
        <f>SUM(O60:O65)</f>
        <v>0</v>
      </c>
    </row>
    <row r="67" spans="1:15" ht="14.25" customHeight="1" thickTop="1">
      <c r="A67" s="243">
        <v>9</v>
      </c>
      <c r="B67" s="13"/>
      <c r="C67" s="55">
        <f>C70</f>
        <v>0</v>
      </c>
      <c r="D67" s="57">
        <f>D70</f>
        <v>0</v>
      </c>
      <c r="E67" s="141">
        <f>('INS.R'!C60)</f>
        <v>260093</v>
      </c>
      <c r="F67" s="142">
        <f>('INS.R'!M60)</f>
        <v>35110</v>
      </c>
      <c r="G67" s="100" t="str">
        <f>'INS.R'!K60</f>
        <v>P</v>
      </c>
      <c r="H67" s="202" t="str">
        <f>'INS.R'!P60</f>
        <v> </v>
      </c>
      <c r="I67" s="100">
        <v>1</v>
      </c>
      <c r="J67" s="116" t="str">
        <f>('INS.R'!J60)</f>
        <v>CONTI  Giada</v>
      </c>
      <c r="K67" s="100">
        <f aca="true" t="shared" si="8" ref="K67:K72">COUNT(L67,O67,N67,M67)</f>
        <v>0</v>
      </c>
      <c r="L67" s="147" t="s">
        <v>11</v>
      </c>
      <c r="M67" s="147" t="s">
        <v>11</v>
      </c>
      <c r="N67" s="147" t="s">
        <v>11</v>
      </c>
      <c r="O67" s="147" t="s">
        <v>11</v>
      </c>
    </row>
    <row r="68" spans="1:15" ht="14.25" customHeight="1">
      <c r="A68" s="244"/>
      <c r="B68" s="179" t="str">
        <f>('INS.R'!D60)</f>
        <v>A.S.D.</v>
      </c>
      <c r="C68" s="56">
        <f>C70</f>
        <v>0</v>
      </c>
      <c r="D68" s="58">
        <f>D70</f>
        <v>0</v>
      </c>
      <c r="E68" s="143">
        <f>('INS.R'!C61)</f>
        <v>208067</v>
      </c>
      <c r="F68" s="144">
        <f>('INS.R'!M61)</f>
        <v>34603</v>
      </c>
      <c r="G68" s="101" t="str">
        <f>'INS.R'!K61</f>
        <v>P</v>
      </c>
      <c r="H68" s="203" t="str">
        <f>'INS.R'!P61</f>
        <v> </v>
      </c>
      <c r="I68" s="101">
        <v>2</v>
      </c>
      <c r="J68" s="117" t="str">
        <f>('INS.R'!J61)</f>
        <v>INTERLANDI  Ariela</v>
      </c>
      <c r="K68" s="101">
        <f t="shared" si="8"/>
        <v>0</v>
      </c>
      <c r="L68" s="148" t="s">
        <v>11</v>
      </c>
      <c r="M68" s="148" t="s">
        <v>11</v>
      </c>
      <c r="N68" s="148" t="s">
        <v>11</v>
      </c>
      <c r="O68" s="148" t="s">
        <v>11</v>
      </c>
    </row>
    <row r="69" spans="1:15" ht="14.25" customHeight="1">
      <c r="A69" s="244"/>
      <c r="B69" s="107"/>
      <c r="C69" s="56">
        <f>C70</f>
        <v>0</v>
      </c>
      <c r="D69" s="58">
        <f>D70</f>
        <v>0</v>
      </c>
      <c r="E69" s="143">
        <f>('INS.R'!C62)</f>
        <v>208068</v>
      </c>
      <c r="F69" s="144">
        <f>('INS.R'!M62)</f>
        <v>35010</v>
      </c>
      <c r="G69" s="101" t="str">
        <f>'INS.R'!K62</f>
        <v>P</v>
      </c>
      <c r="H69" s="203" t="str">
        <f>'INS.R'!P62</f>
        <v> </v>
      </c>
      <c r="I69" s="101">
        <v>3</v>
      </c>
      <c r="J69" s="117" t="str">
        <f>('INS.R'!J62)</f>
        <v>MACCAGNOLA  Giulia</v>
      </c>
      <c r="K69" s="101">
        <f t="shared" si="8"/>
        <v>0</v>
      </c>
      <c r="L69" s="148" t="s">
        <v>11</v>
      </c>
      <c r="M69" s="148" t="s">
        <v>11</v>
      </c>
      <c r="N69" s="148" t="s">
        <v>11</v>
      </c>
      <c r="O69" s="148" t="s">
        <v>11</v>
      </c>
    </row>
    <row r="70" spans="1:15" ht="14.25" customHeight="1">
      <c r="A70" s="244"/>
      <c r="B70" s="180" t="str">
        <f>('INS.R'!E60)</f>
        <v>GIOVENTU'  OLIMPICA</v>
      </c>
      <c r="C70" s="66">
        <f>SUM(L73:O73)-MIN(L73:O73)-D70</f>
        <v>0</v>
      </c>
      <c r="D70" s="151">
        <v>0</v>
      </c>
      <c r="E70" s="143" t="str">
        <f>('INS.R'!C63)</f>
        <v> </v>
      </c>
      <c r="F70" s="144" t="str">
        <f>('INS.R'!M63)</f>
        <v> </v>
      </c>
      <c r="G70" s="101" t="str">
        <f>'INS.R'!K63</f>
        <v>n.i.</v>
      </c>
      <c r="H70" s="203" t="str">
        <f>'INS.R'!P63</f>
        <v> </v>
      </c>
      <c r="I70" s="101">
        <v>4</v>
      </c>
      <c r="J70" s="117" t="str">
        <f>('INS.R'!J63)</f>
        <v> </v>
      </c>
      <c r="K70" s="101">
        <f t="shared" si="8"/>
        <v>0</v>
      </c>
      <c r="L70" s="148" t="s">
        <v>11</v>
      </c>
      <c r="M70" s="148" t="s">
        <v>11</v>
      </c>
      <c r="N70" s="148" t="s">
        <v>11</v>
      </c>
      <c r="O70" s="148" t="s">
        <v>11</v>
      </c>
    </row>
    <row r="71" spans="1:15" ht="14.25" customHeight="1">
      <c r="A71" s="244"/>
      <c r="B71" s="155" t="str">
        <f>('INS.R'!I67)</f>
        <v>Squadra "A"</v>
      </c>
      <c r="C71" s="56">
        <f>C70</f>
        <v>0</v>
      </c>
      <c r="D71" s="58">
        <f>D70</f>
        <v>0</v>
      </c>
      <c r="E71" s="143" t="str">
        <f>('INS.R'!C64)</f>
        <v> </v>
      </c>
      <c r="F71" s="144" t="str">
        <f>('INS.R'!M64)</f>
        <v> </v>
      </c>
      <c r="G71" s="101" t="str">
        <f>'INS.R'!K64</f>
        <v>n.i.</v>
      </c>
      <c r="H71" s="203" t="str">
        <f>'INS.R'!P64</f>
        <v> </v>
      </c>
      <c r="I71" s="101">
        <v>5</v>
      </c>
      <c r="J71" s="117" t="str">
        <f>('INS.R'!J64)</f>
        <v> </v>
      </c>
      <c r="K71" s="101">
        <f t="shared" si="8"/>
        <v>0</v>
      </c>
      <c r="L71" s="148" t="s">
        <v>11</v>
      </c>
      <c r="M71" s="148" t="s">
        <v>11</v>
      </c>
      <c r="N71" s="148" t="s">
        <v>11</v>
      </c>
      <c r="O71" s="148" t="s">
        <v>11</v>
      </c>
    </row>
    <row r="72" spans="1:15" ht="14.25" customHeight="1">
      <c r="A72" s="244"/>
      <c r="B72" s="156" t="str">
        <f>('INS.R'!F60)</f>
        <v>Vigevano  (PV)</v>
      </c>
      <c r="C72" s="56">
        <f>C70</f>
        <v>0</v>
      </c>
      <c r="D72" s="58">
        <f>D70</f>
        <v>0</v>
      </c>
      <c r="E72" s="145" t="str">
        <f>('INS.R'!C65)</f>
        <v> </v>
      </c>
      <c r="F72" s="146" t="str">
        <f>('INS.R'!M65)</f>
        <v> </v>
      </c>
      <c r="G72" s="102" t="str">
        <f>'INS.R'!K65</f>
        <v>n.i.</v>
      </c>
      <c r="H72" s="204" t="str">
        <f>'INS.R'!P65</f>
        <v> </v>
      </c>
      <c r="I72" s="102">
        <v>6</v>
      </c>
      <c r="J72" s="118" t="str">
        <f>('INS.R'!J65)</f>
        <v> </v>
      </c>
      <c r="K72" s="102">
        <f t="shared" si="8"/>
        <v>0</v>
      </c>
      <c r="L72" s="149" t="s">
        <v>11</v>
      </c>
      <c r="M72" s="149" t="s">
        <v>11</v>
      </c>
      <c r="N72" s="149" t="s">
        <v>11</v>
      </c>
      <c r="O72" s="149" t="s">
        <v>11</v>
      </c>
    </row>
    <row r="73" spans="1:15" ht="14.25" customHeight="1" thickBot="1">
      <c r="A73" s="245"/>
      <c r="B73" s="157" t="str">
        <f>CONCATENATE('INS.R'!G60)&amp;-('INS.R'!H60)</f>
        <v>2-423</v>
      </c>
      <c r="C73" s="22">
        <f>C70</f>
        <v>0</v>
      </c>
      <c r="D73" s="59">
        <f>D70</f>
        <v>0</v>
      </c>
      <c r="E73" s="229"/>
      <c r="F73" s="229"/>
      <c r="G73" s="230"/>
      <c r="H73" s="230"/>
      <c r="I73" s="230"/>
      <c r="J73" s="196">
        <f>COUNTIF(K67:K72,"&gt;0")</f>
        <v>0</v>
      </c>
      <c r="K73" s="231">
        <f>SUM(K67:K72)</f>
        <v>0</v>
      </c>
      <c r="L73" s="232">
        <f>SUM(L67:L72)</f>
        <v>0</v>
      </c>
      <c r="M73" s="232">
        <f>SUM(M67:M72)</f>
        <v>0</v>
      </c>
      <c r="N73" s="232">
        <f>SUM(N67:N72)</f>
        <v>0</v>
      </c>
      <c r="O73" s="232">
        <f>SUM(O67:O72)</f>
        <v>0</v>
      </c>
    </row>
    <row r="74" spans="1:15" ht="14.25" customHeight="1" thickTop="1">
      <c r="A74" s="243">
        <v>10</v>
      </c>
      <c r="B74" s="13"/>
      <c r="C74" s="55">
        <f>C77</f>
        <v>0</v>
      </c>
      <c r="D74" s="57">
        <f>D77</f>
        <v>0</v>
      </c>
      <c r="E74" s="141">
        <f>('INS.R'!C67)</f>
        <v>127805</v>
      </c>
      <c r="F74" s="142">
        <f>('INS.R'!M67)</f>
        <v>33851</v>
      </c>
      <c r="G74" s="100" t="str">
        <f>'INS.R'!K67</f>
        <v>P</v>
      </c>
      <c r="H74" s="202" t="str">
        <f>'INS.R'!P67</f>
        <v> </v>
      </c>
      <c r="I74" s="100">
        <v>1</v>
      </c>
      <c r="J74" s="116" t="str">
        <f>('INS.R'!J67)</f>
        <v>BERRI  Francesca</v>
      </c>
      <c r="K74" s="100">
        <f aca="true" t="shared" si="9" ref="K74:K79">COUNT(L74,O74,N74,M74)</f>
        <v>0</v>
      </c>
      <c r="L74" s="147" t="s">
        <v>11</v>
      </c>
      <c r="M74" s="147" t="s">
        <v>11</v>
      </c>
      <c r="N74" s="147" t="s">
        <v>11</v>
      </c>
      <c r="O74" s="147" t="s">
        <v>11</v>
      </c>
    </row>
    <row r="75" spans="1:15" ht="14.25" customHeight="1">
      <c r="A75" s="244"/>
      <c r="B75" s="179" t="str">
        <f>('INS.R'!D67)</f>
        <v>A.S.D.</v>
      </c>
      <c r="C75" s="56">
        <f>C77</f>
        <v>0</v>
      </c>
      <c r="D75" s="58">
        <f>D77</f>
        <v>0</v>
      </c>
      <c r="E75" s="143">
        <f>('INS.R'!C68)</f>
        <v>240619</v>
      </c>
      <c r="F75" s="144">
        <f>('INS.R'!M68)</f>
        <v>33644</v>
      </c>
      <c r="G75" s="101" t="str">
        <f>'INS.R'!K68</f>
        <v>P</v>
      </c>
      <c r="H75" s="203" t="str">
        <f>'INS.R'!P68</f>
        <v> </v>
      </c>
      <c r="I75" s="101">
        <v>2</v>
      </c>
      <c r="J75" s="117" t="str">
        <f>('INS.R'!J68)</f>
        <v>CERVA  Francesca</v>
      </c>
      <c r="K75" s="101">
        <f t="shared" si="9"/>
        <v>0</v>
      </c>
      <c r="L75" s="148" t="s">
        <v>11</v>
      </c>
      <c r="M75" s="148" t="s">
        <v>11</v>
      </c>
      <c r="N75" s="148" t="s">
        <v>11</v>
      </c>
      <c r="O75" s="148" t="s">
        <v>11</v>
      </c>
    </row>
    <row r="76" spans="1:15" ht="14.25" customHeight="1">
      <c r="A76" s="244"/>
      <c r="B76" s="107"/>
      <c r="C76" s="56">
        <f>C77</f>
        <v>0</v>
      </c>
      <c r="D76" s="58">
        <f>D77</f>
        <v>0</v>
      </c>
      <c r="E76" s="143">
        <f>('INS.R'!C69)</f>
        <v>168744</v>
      </c>
      <c r="F76" s="144">
        <f>('INS.R'!M69)</f>
        <v>33427</v>
      </c>
      <c r="G76" s="101" t="str">
        <f>'INS.R'!K69</f>
        <v>P</v>
      </c>
      <c r="H76" s="203" t="str">
        <f>'INS.R'!P69</f>
        <v> </v>
      </c>
      <c r="I76" s="101">
        <v>3</v>
      </c>
      <c r="J76" s="117" t="str">
        <f>('INS.R'!J69)</f>
        <v>QUAGLIA  Miriam</v>
      </c>
      <c r="K76" s="101">
        <f t="shared" si="9"/>
        <v>0</v>
      </c>
      <c r="L76" s="148" t="s">
        <v>11</v>
      </c>
      <c r="M76" s="148" t="s">
        <v>11</v>
      </c>
      <c r="N76" s="148" t="s">
        <v>11</v>
      </c>
      <c r="O76" s="148" t="s">
        <v>11</v>
      </c>
    </row>
    <row r="77" spans="1:15" ht="14.25" customHeight="1">
      <c r="A77" s="244"/>
      <c r="B77" s="180" t="str">
        <f>('INS.R'!E67)</f>
        <v>GIOVENTU'  OLIMPICA</v>
      </c>
      <c r="C77" s="66">
        <f>SUM(L80:O80)-MIN(L80:O80)-D77</f>
        <v>0</v>
      </c>
      <c r="D77" s="151">
        <v>0</v>
      </c>
      <c r="E77" s="143" t="str">
        <f>('INS.R'!C70)</f>
        <v> </v>
      </c>
      <c r="F77" s="144" t="str">
        <f>('INS.R'!M70)</f>
        <v> </v>
      </c>
      <c r="G77" s="101" t="str">
        <f>'INS.R'!K70</f>
        <v>n.i.</v>
      </c>
      <c r="H77" s="203" t="str">
        <f>'INS.R'!P70</f>
        <v> </v>
      </c>
      <c r="I77" s="101">
        <v>4</v>
      </c>
      <c r="J77" s="117" t="str">
        <f>('INS.R'!J70)</f>
        <v> </v>
      </c>
      <c r="K77" s="101">
        <f t="shared" si="9"/>
        <v>0</v>
      </c>
      <c r="L77" s="148" t="s">
        <v>11</v>
      </c>
      <c r="M77" s="148" t="s">
        <v>11</v>
      </c>
      <c r="N77" s="148" t="s">
        <v>11</v>
      </c>
      <c r="O77" s="148" t="s">
        <v>11</v>
      </c>
    </row>
    <row r="78" spans="1:15" ht="14.25" customHeight="1">
      <c r="A78" s="244"/>
      <c r="B78" s="155" t="str">
        <f>('INS.R'!I74)</f>
        <v> </v>
      </c>
      <c r="C78" s="56">
        <f>C77</f>
        <v>0</v>
      </c>
      <c r="D78" s="58">
        <f>D77</f>
        <v>0</v>
      </c>
      <c r="E78" s="143" t="str">
        <f>('INS.R'!C71)</f>
        <v> </v>
      </c>
      <c r="F78" s="144" t="str">
        <f>('INS.R'!M71)</f>
        <v> </v>
      </c>
      <c r="G78" s="101" t="str">
        <f>'INS.R'!K71</f>
        <v>n.i.</v>
      </c>
      <c r="H78" s="203" t="str">
        <f>'INS.R'!P71</f>
        <v> </v>
      </c>
      <c r="I78" s="101">
        <v>5</v>
      </c>
      <c r="J78" s="117" t="str">
        <f>('INS.R'!J71)</f>
        <v> </v>
      </c>
      <c r="K78" s="101">
        <f t="shared" si="9"/>
        <v>0</v>
      </c>
      <c r="L78" s="148" t="s">
        <v>11</v>
      </c>
      <c r="M78" s="148" t="s">
        <v>11</v>
      </c>
      <c r="N78" s="148" t="s">
        <v>11</v>
      </c>
      <c r="O78" s="148" t="s">
        <v>11</v>
      </c>
    </row>
    <row r="79" spans="1:15" ht="14.25" customHeight="1">
      <c r="A79" s="244"/>
      <c r="B79" s="156" t="str">
        <f>('INS.R'!F67)</f>
        <v>Vigevano  (PV)</v>
      </c>
      <c r="C79" s="56">
        <f>C77</f>
        <v>0</v>
      </c>
      <c r="D79" s="58">
        <f>D77</f>
        <v>0</v>
      </c>
      <c r="E79" s="145" t="str">
        <f>('INS.R'!C72)</f>
        <v> </v>
      </c>
      <c r="F79" s="146" t="str">
        <f>('INS.R'!M72)</f>
        <v> </v>
      </c>
      <c r="G79" s="102" t="str">
        <f>'INS.R'!K72</f>
        <v>n.i.</v>
      </c>
      <c r="H79" s="204" t="str">
        <f>'INS.R'!P72</f>
        <v> </v>
      </c>
      <c r="I79" s="102">
        <v>6</v>
      </c>
      <c r="J79" s="118" t="str">
        <f>('INS.R'!J72)</f>
        <v> </v>
      </c>
      <c r="K79" s="102">
        <f t="shared" si="9"/>
        <v>0</v>
      </c>
      <c r="L79" s="149" t="s">
        <v>11</v>
      </c>
      <c r="M79" s="149" t="s">
        <v>11</v>
      </c>
      <c r="N79" s="149" t="s">
        <v>11</v>
      </c>
      <c r="O79" s="149" t="s">
        <v>11</v>
      </c>
    </row>
    <row r="80" spans="1:15" ht="14.25" customHeight="1" thickBot="1">
      <c r="A80" s="245"/>
      <c r="B80" s="157" t="str">
        <f>CONCATENATE('INS.R'!G67)&amp;-('INS.R'!H67)</f>
        <v>2-423</v>
      </c>
      <c r="C80" s="22">
        <f>C77</f>
        <v>0</v>
      </c>
      <c r="D80" s="59">
        <f>D77</f>
        <v>0</v>
      </c>
      <c r="E80" s="229"/>
      <c r="F80" s="229"/>
      <c r="G80" s="230"/>
      <c r="H80" s="230"/>
      <c r="I80" s="230"/>
      <c r="J80" s="196">
        <f>COUNTIF(K74:K79,"&gt;0")</f>
        <v>0</v>
      </c>
      <c r="K80" s="231">
        <f>SUM(K74:K79)</f>
        <v>0</v>
      </c>
      <c r="L80" s="232">
        <f>SUM(L74:L79)</f>
        <v>0</v>
      </c>
      <c r="M80" s="232">
        <f>SUM(M74:M79)</f>
        <v>0</v>
      </c>
      <c r="N80" s="232">
        <f>SUM(N74:N79)</f>
        <v>0</v>
      </c>
      <c r="O80" s="232">
        <f>SUM(O74:O79)</f>
        <v>0</v>
      </c>
    </row>
    <row r="81" spans="1:15" ht="14.25" customHeight="1" thickTop="1">
      <c r="A81" s="243">
        <v>11</v>
      </c>
      <c r="B81" s="13"/>
      <c r="C81" s="55">
        <f>C84</f>
        <v>0</v>
      </c>
      <c r="D81" s="57">
        <f>D84</f>
        <v>0</v>
      </c>
      <c r="E81" s="141" t="str">
        <f>('INS.R'!C74)</f>
        <v> </v>
      </c>
      <c r="F81" s="142" t="str">
        <f>('INS.R'!M74)</f>
        <v> </v>
      </c>
      <c r="G81" s="100" t="str">
        <f>'INS.R'!K74</f>
        <v> </v>
      </c>
      <c r="H81" s="202" t="str">
        <f>'INS.R'!P74</f>
        <v> </v>
      </c>
      <c r="I81" s="100">
        <v>1</v>
      </c>
      <c r="J81" s="116" t="str">
        <f>('INS.R'!J74)</f>
        <v> </v>
      </c>
      <c r="K81" s="100">
        <f aca="true" t="shared" si="10" ref="K81:K86">COUNT(L81,O81,N81,M81)</f>
        <v>0</v>
      </c>
      <c r="L81" s="147" t="s">
        <v>11</v>
      </c>
      <c r="M81" s="147" t="s">
        <v>11</v>
      </c>
      <c r="N81" s="147" t="s">
        <v>11</v>
      </c>
      <c r="O81" s="147" t="s">
        <v>11</v>
      </c>
    </row>
    <row r="82" spans="1:15" ht="14.25" customHeight="1">
      <c r="A82" s="244"/>
      <c r="B82" s="179" t="str">
        <f>('INS.R'!D74)</f>
        <v>A.S.D.</v>
      </c>
      <c r="C82" s="56">
        <f>C84</f>
        <v>0</v>
      </c>
      <c r="D82" s="58">
        <f>D84</f>
        <v>0</v>
      </c>
      <c r="E82" s="143" t="str">
        <f>('INS.R'!C75)</f>
        <v> </v>
      </c>
      <c r="F82" s="144" t="str">
        <f>('INS.R'!M75)</f>
        <v> </v>
      </c>
      <c r="G82" s="101" t="str">
        <f>'INS.R'!K75</f>
        <v> </v>
      </c>
      <c r="H82" s="203" t="str">
        <f>'INS.R'!P75</f>
        <v> </v>
      </c>
      <c r="I82" s="101">
        <v>2</v>
      </c>
      <c r="J82" s="117" t="str">
        <f>('INS.R'!J75)</f>
        <v> </v>
      </c>
      <c r="K82" s="101">
        <f t="shared" si="10"/>
        <v>0</v>
      </c>
      <c r="L82" s="148" t="s">
        <v>11</v>
      </c>
      <c r="M82" s="148" t="s">
        <v>11</v>
      </c>
      <c r="N82" s="148" t="s">
        <v>11</v>
      </c>
      <c r="O82" s="148" t="s">
        <v>11</v>
      </c>
    </row>
    <row r="83" spans="1:15" ht="14.25" customHeight="1">
      <c r="A83" s="244"/>
      <c r="B83" s="107"/>
      <c r="C83" s="56">
        <f>C84</f>
        <v>0</v>
      </c>
      <c r="D83" s="58">
        <f>D84</f>
        <v>0</v>
      </c>
      <c r="E83" s="143" t="str">
        <f>('INS.R'!C76)</f>
        <v> </v>
      </c>
      <c r="F83" s="144" t="str">
        <f>('INS.R'!M76)</f>
        <v> </v>
      </c>
      <c r="G83" s="101" t="str">
        <f>'INS.R'!K76</f>
        <v> </v>
      </c>
      <c r="H83" s="203" t="str">
        <f>'INS.R'!P76</f>
        <v> </v>
      </c>
      <c r="I83" s="101">
        <v>3</v>
      </c>
      <c r="J83" s="117" t="str">
        <f>('INS.R'!J76)</f>
        <v> </v>
      </c>
      <c r="K83" s="101">
        <f t="shared" si="10"/>
        <v>0</v>
      </c>
      <c r="L83" s="148" t="s">
        <v>11</v>
      </c>
      <c r="M83" s="148" t="s">
        <v>11</v>
      </c>
      <c r="N83" s="148" t="s">
        <v>11</v>
      </c>
      <c r="O83" s="148" t="s">
        <v>11</v>
      </c>
    </row>
    <row r="84" spans="1:15" ht="14.25" customHeight="1">
      <c r="A84" s="244"/>
      <c r="B84" s="180" t="str">
        <f>('INS.R'!E74)</f>
        <v> </v>
      </c>
      <c r="C84" s="66">
        <f>SUM(L87:O87)-MIN(L87:O87)-D84</f>
        <v>0</v>
      </c>
      <c r="D84" s="151">
        <v>0</v>
      </c>
      <c r="E84" s="143" t="str">
        <f>('INS.R'!C77)</f>
        <v> </v>
      </c>
      <c r="F84" s="144" t="str">
        <f>('INS.R'!M77)</f>
        <v> </v>
      </c>
      <c r="G84" s="101" t="str">
        <f>'INS.R'!K77</f>
        <v> </v>
      </c>
      <c r="H84" s="203" t="str">
        <f>'INS.R'!P77</f>
        <v> </v>
      </c>
      <c r="I84" s="101">
        <v>4</v>
      </c>
      <c r="J84" s="117" t="str">
        <f>('INS.R'!J77)</f>
        <v> </v>
      </c>
      <c r="K84" s="101">
        <f t="shared" si="10"/>
        <v>0</v>
      </c>
      <c r="L84" s="148" t="s">
        <v>11</v>
      </c>
      <c r="M84" s="148" t="s">
        <v>11</v>
      </c>
      <c r="N84" s="148" t="s">
        <v>11</v>
      </c>
      <c r="O84" s="148" t="s">
        <v>11</v>
      </c>
    </row>
    <row r="85" spans="1:15" ht="14.25" customHeight="1">
      <c r="A85" s="244"/>
      <c r="B85" s="155" t="str">
        <f>('INS.R'!I81)</f>
        <v> </v>
      </c>
      <c r="C85" s="56">
        <f>C84</f>
        <v>0</v>
      </c>
      <c r="D85" s="58">
        <f>D84</f>
        <v>0</v>
      </c>
      <c r="E85" s="143" t="str">
        <f>('INS.R'!C78)</f>
        <v> </v>
      </c>
      <c r="F85" s="144" t="str">
        <f>('INS.R'!M78)</f>
        <v> </v>
      </c>
      <c r="G85" s="101" t="str">
        <f>'INS.R'!K78</f>
        <v> </v>
      </c>
      <c r="H85" s="203" t="str">
        <f>'INS.R'!P78</f>
        <v> </v>
      </c>
      <c r="I85" s="101">
        <v>5</v>
      </c>
      <c r="J85" s="117" t="str">
        <f>('INS.R'!J78)</f>
        <v> </v>
      </c>
      <c r="K85" s="101">
        <f t="shared" si="10"/>
        <v>0</v>
      </c>
      <c r="L85" s="148" t="s">
        <v>11</v>
      </c>
      <c r="M85" s="148" t="s">
        <v>11</v>
      </c>
      <c r="N85" s="148" t="s">
        <v>11</v>
      </c>
      <c r="O85" s="148" t="s">
        <v>11</v>
      </c>
    </row>
    <row r="86" spans="1:15" ht="14.25" customHeight="1">
      <c r="A86" s="244"/>
      <c r="B86" s="156" t="str">
        <f>('INS.R'!F74)</f>
        <v> </v>
      </c>
      <c r="C86" s="56">
        <f>C84</f>
        <v>0</v>
      </c>
      <c r="D86" s="58">
        <f>D84</f>
        <v>0</v>
      </c>
      <c r="E86" s="145" t="str">
        <f>('INS.R'!C79)</f>
        <v> </v>
      </c>
      <c r="F86" s="146" t="str">
        <f>('INS.R'!M79)</f>
        <v> </v>
      </c>
      <c r="G86" s="102" t="str">
        <f>'INS.R'!K79</f>
        <v> </v>
      </c>
      <c r="H86" s="204" t="str">
        <f>'INS.R'!P79</f>
        <v> </v>
      </c>
      <c r="I86" s="102">
        <v>6</v>
      </c>
      <c r="J86" s="118" t="str">
        <f>('INS.R'!J79)</f>
        <v> </v>
      </c>
      <c r="K86" s="102">
        <f t="shared" si="10"/>
        <v>0</v>
      </c>
      <c r="L86" s="149" t="s">
        <v>11</v>
      </c>
      <c r="M86" s="149" t="s">
        <v>11</v>
      </c>
      <c r="N86" s="149" t="s">
        <v>11</v>
      </c>
      <c r="O86" s="149" t="s">
        <v>11</v>
      </c>
    </row>
    <row r="87" spans="1:15" ht="14.25" customHeight="1" thickBot="1">
      <c r="A87" s="245"/>
      <c r="B87" s="157" t="e">
        <f>CONCATENATE('INS.R'!G74)&amp;-('INS.R'!H74)</f>
        <v>#VALUE!</v>
      </c>
      <c r="C87" s="22">
        <f>C84</f>
        <v>0</v>
      </c>
      <c r="D87" s="59">
        <f>D84</f>
        <v>0</v>
      </c>
      <c r="E87" s="229"/>
      <c r="F87" s="229"/>
      <c r="G87" s="230"/>
      <c r="H87" s="230"/>
      <c r="I87" s="230"/>
      <c r="J87" s="196">
        <f>COUNTIF(K81:K86,"&gt;0")</f>
        <v>0</v>
      </c>
      <c r="K87" s="231">
        <f>SUM(K81:K86)</f>
        <v>0</v>
      </c>
      <c r="L87" s="232">
        <f>SUM(L81:L86)</f>
        <v>0</v>
      </c>
      <c r="M87" s="232">
        <f>SUM(M81:M86)</f>
        <v>0</v>
      </c>
      <c r="N87" s="232">
        <f>SUM(N81:N86)</f>
        <v>0</v>
      </c>
      <c r="O87" s="232">
        <f>SUM(O81:O86)</f>
        <v>0</v>
      </c>
    </row>
    <row r="88" spans="1:15" ht="14.25" customHeight="1" thickTop="1">
      <c r="A88" s="243">
        <v>12</v>
      </c>
      <c r="B88" s="13"/>
      <c r="C88" s="55">
        <f>C91</f>
        <v>0</v>
      </c>
      <c r="D88" s="57">
        <f>D91</f>
        <v>0</v>
      </c>
      <c r="E88" s="141" t="str">
        <f>('INS.R'!C81)</f>
        <v> </v>
      </c>
      <c r="F88" s="142" t="str">
        <f>('INS.R'!M81)</f>
        <v> </v>
      </c>
      <c r="G88" s="100" t="str">
        <f>'INS.R'!K81</f>
        <v> </v>
      </c>
      <c r="H88" s="202" t="str">
        <f>'INS.R'!P81</f>
        <v> </v>
      </c>
      <c r="I88" s="100">
        <v>1</v>
      </c>
      <c r="J88" s="116" t="str">
        <f>('INS.R'!J81)</f>
        <v> </v>
      </c>
      <c r="K88" s="100">
        <f aca="true" t="shared" si="11" ref="K88:K93">COUNT(L88,O88,N88,M88)</f>
        <v>0</v>
      </c>
      <c r="L88" s="147" t="s">
        <v>11</v>
      </c>
      <c r="M88" s="147" t="s">
        <v>11</v>
      </c>
      <c r="N88" s="147" t="s">
        <v>11</v>
      </c>
      <c r="O88" s="147" t="s">
        <v>11</v>
      </c>
    </row>
    <row r="89" spans="1:15" ht="14.25" customHeight="1">
      <c r="A89" s="244"/>
      <c r="B89" s="179" t="str">
        <f>('INS.R'!D81)</f>
        <v>A.S.D.</v>
      </c>
      <c r="C89" s="56">
        <f>C91</f>
        <v>0</v>
      </c>
      <c r="D89" s="58">
        <f>D91</f>
        <v>0</v>
      </c>
      <c r="E89" s="143" t="str">
        <f>('INS.R'!C82)</f>
        <v> </v>
      </c>
      <c r="F89" s="144" t="str">
        <f>('INS.R'!M82)</f>
        <v> </v>
      </c>
      <c r="G89" s="101" t="str">
        <f>'INS.R'!K82</f>
        <v> </v>
      </c>
      <c r="H89" s="203" t="str">
        <f>'INS.R'!P82</f>
        <v> </v>
      </c>
      <c r="I89" s="101">
        <v>2</v>
      </c>
      <c r="J89" s="117" t="str">
        <f>('INS.R'!J82)</f>
        <v> </v>
      </c>
      <c r="K89" s="101">
        <f t="shared" si="11"/>
        <v>0</v>
      </c>
      <c r="L89" s="148" t="s">
        <v>11</v>
      </c>
      <c r="M89" s="148" t="s">
        <v>11</v>
      </c>
      <c r="N89" s="148" t="s">
        <v>11</v>
      </c>
      <c r="O89" s="148" t="s">
        <v>11</v>
      </c>
    </row>
    <row r="90" spans="1:15" ht="14.25" customHeight="1">
      <c r="A90" s="244"/>
      <c r="B90" s="107"/>
      <c r="C90" s="56">
        <f>C91</f>
        <v>0</v>
      </c>
      <c r="D90" s="58">
        <f>D91</f>
        <v>0</v>
      </c>
      <c r="E90" s="143" t="str">
        <f>('INS.R'!C83)</f>
        <v> </v>
      </c>
      <c r="F90" s="144" t="str">
        <f>('INS.R'!M83)</f>
        <v> </v>
      </c>
      <c r="G90" s="101" t="str">
        <f>'INS.R'!K83</f>
        <v> </v>
      </c>
      <c r="H90" s="203" t="str">
        <f>'INS.R'!P83</f>
        <v> </v>
      </c>
      <c r="I90" s="101">
        <v>3</v>
      </c>
      <c r="J90" s="117" t="str">
        <f>('INS.R'!J83)</f>
        <v> </v>
      </c>
      <c r="K90" s="101">
        <f t="shared" si="11"/>
        <v>0</v>
      </c>
      <c r="L90" s="148" t="s">
        <v>11</v>
      </c>
      <c r="M90" s="148" t="s">
        <v>11</v>
      </c>
      <c r="N90" s="148" t="s">
        <v>11</v>
      </c>
      <c r="O90" s="148" t="s">
        <v>11</v>
      </c>
    </row>
    <row r="91" spans="1:15" ht="14.25" customHeight="1">
      <c r="A91" s="244"/>
      <c r="B91" s="180" t="str">
        <f>('INS.R'!E81)</f>
        <v> </v>
      </c>
      <c r="C91" s="66">
        <f>SUM(L94:O94)-MIN(L94:O94)-D91</f>
        <v>0</v>
      </c>
      <c r="D91" s="151">
        <v>0</v>
      </c>
      <c r="E91" s="143" t="str">
        <f>('INS.R'!C84)</f>
        <v> </v>
      </c>
      <c r="F91" s="144" t="str">
        <f>('INS.R'!M84)</f>
        <v> </v>
      </c>
      <c r="G91" s="101" t="str">
        <f>'INS.R'!K84</f>
        <v> </v>
      </c>
      <c r="H91" s="203" t="str">
        <f>'INS.R'!P84</f>
        <v> </v>
      </c>
      <c r="I91" s="101">
        <v>4</v>
      </c>
      <c r="J91" s="117" t="str">
        <f>('INS.R'!J84)</f>
        <v> </v>
      </c>
      <c r="K91" s="101">
        <f t="shared" si="11"/>
        <v>0</v>
      </c>
      <c r="L91" s="148" t="s">
        <v>11</v>
      </c>
      <c r="M91" s="148" t="s">
        <v>11</v>
      </c>
      <c r="N91" s="148" t="s">
        <v>11</v>
      </c>
      <c r="O91" s="148" t="s">
        <v>11</v>
      </c>
    </row>
    <row r="92" spans="1:15" ht="14.25" customHeight="1">
      <c r="A92" s="244"/>
      <c r="B92" s="155" t="str">
        <f>('INS.R'!I88)</f>
        <v> </v>
      </c>
      <c r="C92" s="56">
        <f>C91</f>
        <v>0</v>
      </c>
      <c r="D92" s="58">
        <f>D91</f>
        <v>0</v>
      </c>
      <c r="E92" s="143" t="str">
        <f>('INS.R'!C85)</f>
        <v> </v>
      </c>
      <c r="F92" s="144" t="str">
        <f>('INS.R'!M85)</f>
        <v> </v>
      </c>
      <c r="G92" s="101" t="str">
        <f>'INS.R'!K85</f>
        <v> </v>
      </c>
      <c r="H92" s="203" t="str">
        <f>'INS.R'!P85</f>
        <v> </v>
      </c>
      <c r="I92" s="101">
        <v>5</v>
      </c>
      <c r="J92" s="117" t="str">
        <f>('INS.R'!J85)</f>
        <v> </v>
      </c>
      <c r="K92" s="101">
        <f t="shared" si="11"/>
        <v>0</v>
      </c>
      <c r="L92" s="148" t="s">
        <v>11</v>
      </c>
      <c r="M92" s="148" t="s">
        <v>11</v>
      </c>
      <c r="N92" s="148" t="s">
        <v>11</v>
      </c>
      <c r="O92" s="148" t="s">
        <v>11</v>
      </c>
    </row>
    <row r="93" spans="1:15" ht="14.25" customHeight="1">
      <c r="A93" s="244"/>
      <c r="B93" s="156" t="str">
        <f>('INS.R'!F81)</f>
        <v> </v>
      </c>
      <c r="C93" s="56">
        <f>C91</f>
        <v>0</v>
      </c>
      <c r="D93" s="58">
        <f>D91</f>
        <v>0</v>
      </c>
      <c r="E93" s="145" t="str">
        <f>('INS.R'!C86)</f>
        <v> </v>
      </c>
      <c r="F93" s="146" t="str">
        <f>('INS.R'!M86)</f>
        <v> </v>
      </c>
      <c r="G93" s="102" t="str">
        <f>'INS.R'!K86</f>
        <v> </v>
      </c>
      <c r="H93" s="204" t="str">
        <f>'INS.R'!P86</f>
        <v> </v>
      </c>
      <c r="I93" s="102">
        <v>6</v>
      </c>
      <c r="J93" s="118" t="str">
        <f>('INS.R'!J86)</f>
        <v> </v>
      </c>
      <c r="K93" s="102">
        <f t="shared" si="11"/>
        <v>0</v>
      </c>
      <c r="L93" s="149" t="s">
        <v>11</v>
      </c>
      <c r="M93" s="149" t="s">
        <v>11</v>
      </c>
      <c r="N93" s="149" t="s">
        <v>11</v>
      </c>
      <c r="O93" s="149" t="s">
        <v>11</v>
      </c>
    </row>
    <row r="94" spans="1:15" ht="14.25" customHeight="1" thickBot="1">
      <c r="A94" s="245"/>
      <c r="B94" s="157" t="e">
        <f>CONCATENATE('INS.R'!G81)&amp;-('INS.R'!H81)</f>
        <v>#VALUE!</v>
      </c>
      <c r="C94" s="22">
        <f>C91</f>
        <v>0</v>
      </c>
      <c r="D94" s="59">
        <f>D91</f>
        <v>0</v>
      </c>
      <c r="E94" s="229"/>
      <c r="F94" s="229"/>
      <c r="G94" s="230"/>
      <c r="H94" s="230"/>
      <c r="I94" s="230"/>
      <c r="J94" s="196">
        <f>COUNTIF(K88:K93,"&gt;0")</f>
        <v>0</v>
      </c>
      <c r="K94" s="231">
        <f>SUM(K88:K93)</f>
        <v>0</v>
      </c>
      <c r="L94" s="232">
        <f>SUM(L88:L93)</f>
        <v>0</v>
      </c>
      <c r="M94" s="232">
        <f>SUM(M88:M93)</f>
        <v>0</v>
      </c>
      <c r="N94" s="232">
        <f>SUM(N88:N93)</f>
        <v>0</v>
      </c>
      <c r="O94" s="232">
        <f>SUM(O88:O93)</f>
        <v>0</v>
      </c>
    </row>
    <row r="95" spans="1:15" ht="14.25" customHeight="1" thickTop="1">
      <c r="A95" s="243">
        <v>13</v>
      </c>
      <c r="B95" s="13"/>
      <c r="C95" s="55">
        <f>C98</f>
        <v>0</v>
      </c>
      <c r="D95" s="57">
        <f>D98</f>
        <v>0</v>
      </c>
      <c r="E95" s="141" t="str">
        <f>('INS.R'!C88)</f>
        <v> </v>
      </c>
      <c r="F95" s="142" t="str">
        <f>('INS.R'!M88)</f>
        <v> </v>
      </c>
      <c r="G95" s="100" t="str">
        <f>'INS.R'!K88</f>
        <v> </v>
      </c>
      <c r="H95" s="202" t="str">
        <f>'INS.R'!P88</f>
        <v> </v>
      </c>
      <c r="I95" s="100">
        <v>1</v>
      </c>
      <c r="J95" s="116" t="str">
        <f>('INS.R'!J88)</f>
        <v> </v>
      </c>
      <c r="K95" s="100">
        <f aca="true" t="shared" si="12" ref="K95:K100">COUNT(L95,O95,N95,M95)</f>
        <v>0</v>
      </c>
      <c r="L95" s="147" t="s">
        <v>11</v>
      </c>
      <c r="M95" s="147" t="s">
        <v>11</v>
      </c>
      <c r="N95" s="147" t="s">
        <v>11</v>
      </c>
      <c r="O95" s="147" t="s">
        <v>11</v>
      </c>
    </row>
    <row r="96" spans="1:15" ht="14.25" customHeight="1">
      <c r="A96" s="244"/>
      <c r="B96" s="179" t="str">
        <f>('INS.R'!D88)</f>
        <v>A.S.D.</v>
      </c>
      <c r="C96" s="56">
        <f>C98</f>
        <v>0</v>
      </c>
      <c r="D96" s="58">
        <f>D98</f>
        <v>0</v>
      </c>
      <c r="E96" s="143" t="str">
        <f>('INS.R'!C89)</f>
        <v> </v>
      </c>
      <c r="F96" s="144" t="str">
        <f>('INS.R'!M89)</f>
        <v> </v>
      </c>
      <c r="G96" s="101" t="str">
        <f>'INS.R'!K89</f>
        <v> </v>
      </c>
      <c r="H96" s="203" t="str">
        <f>'INS.R'!P89</f>
        <v> </v>
      </c>
      <c r="I96" s="101">
        <v>2</v>
      </c>
      <c r="J96" s="117" t="str">
        <f>('INS.R'!J89)</f>
        <v> </v>
      </c>
      <c r="K96" s="101">
        <f t="shared" si="12"/>
        <v>0</v>
      </c>
      <c r="L96" s="148" t="s">
        <v>11</v>
      </c>
      <c r="M96" s="148" t="s">
        <v>11</v>
      </c>
      <c r="N96" s="148" t="s">
        <v>11</v>
      </c>
      <c r="O96" s="148" t="s">
        <v>11</v>
      </c>
    </row>
    <row r="97" spans="1:15" ht="14.25" customHeight="1">
      <c r="A97" s="244"/>
      <c r="B97" s="107"/>
      <c r="C97" s="56">
        <f>C98</f>
        <v>0</v>
      </c>
      <c r="D97" s="58">
        <f>D98</f>
        <v>0</v>
      </c>
      <c r="E97" s="143" t="str">
        <f>('INS.R'!C90)</f>
        <v> </v>
      </c>
      <c r="F97" s="144" t="str">
        <f>('INS.R'!M90)</f>
        <v> </v>
      </c>
      <c r="G97" s="101" t="str">
        <f>'INS.R'!K90</f>
        <v> </v>
      </c>
      <c r="H97" s="203" t="str">
        <f>'INS.R'!P90</f>
        <v> </v>
      </c>
      <c r="I97" s="101">
        <v>3</v>
      </c>
      <c r="J97" s="117" t="str">
        <f>('INS.R'!J90)</f>
        <v> </v>
      </c>
      <c r="K97" s="101">
        <f t="shared" si="12"/>
        <v>0</v>
      </c>
      <c r="L97" s="148" t="s">
        <v>11</v>
      </c>
      <c r="M97" s="148" t="s">
        <v>11</v>
      </c>
      <c r="N97" s="148" t="s">
        <v>11</v>
      </c>
      <c r="O97" s="148" t="s">
        <v>11</v>
      </c>
    </row>
    <row r="98" spans="1:15" ht="14.25" customHeight="1">
      <c r="A98" s="244"/>
      <c r="B98" s="180" t="str">
        <f>('INS.R'!E88)</f>
        <v> </v>
      </c>
      <c r="C98" s="66">
        <f>SUM(L101:O101)-MIN(L101:O101)-D98</f>
        <v>0</v>
      </c>
      <c r="D98" s="151">
        <v>0</v>
      </c>
      <c r="E98" s="143" t="str">
        <f>('INS.R'!C91)</f>
        <v> </v>
      </c>
      <c r="F98" s="144" t="str">
        <f>('INS.R'!M91)</f>
        <v> </v>
      </c>
      <c r="G98" s="101" t="str">
        <f>'INS.R'!K91</f>
        <v> </v>
      </c>
      <c r="H98" s="203" t="str">
        <f>'INS.R'!P91</f>
        <v> </v>
      </c>
      <c r="I98" s="101">
        <v>4</v>
      </c>
      <c r="J98" s="117" t="str">
        <f>('INS.R'!J91)</f>
        <v> </v>
      </c>
      <c r="K98" s="101">
        <f t="shared" si="12"/>
        <v>0</v>
      </c>
      <c r="L98" s="148" t="s">
        <v>11</v>
      </c>
      <c r="M98" s="148" t="s">
        <v>11</v>
      </c>
      <c r="N98" s="148" t="s">
        <v>11</v>
      </c>
      <c r="O98" s="148" t="s">
        <v>11</v>
      </c>
    </row>
    <row r="99" spans="1:15" ht="14.25" customHeight="1">
      <c r="A99" s="244"/>
      <c r="B99" s="155" t="str">
        <f>('INS.R'!I95)</f>
        <v> </v>
      </c>
      <c r="C99" s="56">
        <f>C98</f>
        <v>0</v>
      </c>
      <c r="D99" s="58">
        <f>D98</f>
        <v>0</v>
      </c>
      <c r="E99" s="143" t="str">
        <f>('INS.R'!C92)</f>
        <v> </v>
      </c>
      <c r="F99" s="144" t="str">
        <f>('INS.R'!M92)</f>
        <v> </v>
      </c>
      <c r="G99" s="101" t="str">
        <f>'INS.R'!K92</f>
        <v>  </v>
      </c>
      <c r="H99" s="203" t="str">
        <f>'INS.R'!P92</f>
        <v> </v>
      </c>
      <c r="I99" s="101">
        <v>5</v>
      </c>
      <c r="J99" s="117" t="str">
        <f>('INS.R'!J92)</f>
        <v> </v>
      </c>
      <c r="K99" s="101">
        <f t="shared" si="12"/>
        <v>0</v>
      </c>
      <c r="L99" s="148" t="s">
        <v>11</v>
      </c>
      <c r="M99" s="148" t="s">
        <v>11</v>
      </c>
      <c r="N99" s="148" t="s">
        <v>11</v>
      </c>
      <c r="O99" s="148" t="s">
        <v>11</v>
      </c>
    </row>
    <row r="100" spans="1:15" ht="14.25" customHeight="1">
      <c r="A100" s="244"/>
      <c r="B100" s="156" t="str">
        <f>('INS.R'!F88)</f>
        <v> </v>
      </c>
      <c r="C100" s="56">
        <f>C98</f>
        <v>0</v>
      </c>
      <c r="D100" s="58">
        <f>D98</f>
        <v>0</v>
      </c>
      <c r="E100" s="145" t="str">
        <f>('INS.R'!C93)</f>
        <v> </v>
      </c>
      <c r="F100" s="146" t="str">
        <f>('INS.R'!M93)</f>
        <v> </v>
      </c>
      <c r="G100" s="102" t="str">
        <f>'INS.R'!K93</f>
        <v> </v>
      </c>
      <c r="H100" s="204" t="str">
        <f>'INS.R'!P93</f>
        <v> </v>
      </c>
      <c r="I100" s="102">
        <v>6</v>
      </c>
      <c r="J100" s="118" t="str">
        <f>('INS.R'!J93)</f>
        <v> </v>
      </c>
      <c r="K100" s="102">
        <f t="shared" si="12"/>
        <v>0</v>
      </c>
      <c r="L100" s="149" t="s">
        <v>11</v>
      </c>
      <c r="M100" s="149" t="s">
        <v>11</v>
      </c>
      <c r="N100" s="149" t="s">
        <v>11</v>
      </c>
      <c r="O100" s="149" t="s">
        <v>11</v>
      </c>
    </row>
    <row r="101" spans="1:15" ht="14.25" customHeight="1" thickBot="1">
      <c r="A101" s="245"/>
      <c r="B101" s="157" t="e">
        <f>CONCATENATE('INS.R'!G88)&amp;-('INS.R'!H88)</f>
        <v>#VALUE!</v>
      </c>
      <c r="C101" s="22">
        <f>C98</f>
        <v>0</v>
      </c>
      <c r="D101" s="59">
        <f>D98</f>
        <v>0</v>
      </c>
      <c r="E101" s="229"/>
      <c r="F101" s="229"/>
      <c r="G101" s="230"/>
      <c r="H101" s="230"/>
      <c r="I101" s="230"/>
      <c r="J101" s="196">
        <f>COUNTIF(K95:K100,"&gt;0")</f>
        <v>0</v>
      </c>
      <c r="K101" s="231">
        <f>SUM(K95:K100)</f>
        <v>0</v>
      </c>
      <c r="L101" s="232">
        <f>SUM(L95:L100)</f>
        <v>0</v>
      </c>
      <c r="M101" s="232">
        <f>SUM(M95:M100)</f>
        <v>0</v>
      </c>
      <c r="N101" s="232">
        <f>SUM(N95:N100)</f>
        <v>0</v>
      </c>
      <c r="O101" s="232">
        <f>SUM(O95:O100)</f>
        <v>0</v>
      </c>
    </row>
    <row r="102" spans="1:15" ht="14.25" customHeight="1" thickTop="1">
      <c r="A102" s="243">
        <v>14</v>
      </c>
      <c r="B102" s="13"/>
      <c r="C102" s="55">
        <f>C105</f>
        <v>0</v>
      </c>
      <c r="D102" s="57">
        <f>D105</f>
        <v>0</v>
      </c>
      <c r="E102" s="141" t="str">
        <f>('INS.R'!C95)</f>
        <v> </v>
      </c>
      <c r="F102" s="142" t="str">
        <f>('INS.R'!M95)</f>
        <v> </v>
      </c>
      <c r="G102" s="100" t="str">
        <f>'INS.R'!K95</f>
        <v> </v>
      </c>
      <c r="H102" s="202" t="str">
        <f>'INS.R'!P95</f>
        <v> </v>
      </c>
      <c r="I102" s="100">
        <v>1</v>
      </c>
      <c r="J102" s="116" t="str">
        <f>('INS.R'!J95)</f>
        <v> </v>
      </c>
      <c r="K102" s="100">
        <f aca="true" t="shared" si="13" ref="K102:K107">COUNT(L102,O102,N102,M102)</f>
        <v>0</v>
      </c>
      <c r="L102" s="147" t="s">
        <v>11</v>
      </c>
      <c r="M102" s="147" t="s">
        <v>11</v>
      </c>
      <c r="N102" s="147" t="s">
        <v>11</v>
      </c>
      <c r="O102" s="147" t="s">
        <v>11</v>
      </c>
    </row>
    <row r="103" spans="1:15" ht="14.25" customHeight="1">
      <c r="A103" s="244"/>
      <c r="B103" s="179" t="str">
        <f>('INS.R'!D95)</f>
        <v>A.S.D.</v>
      </c>
      <c r="C103" s="56">
        <f>C105</f>
        <v>0</v>
      </c>
      <c r="D103" s="58">
        <f>D105</f>
        <v>0</v>
      </c>
      <c r="E103" s="143" t="str">
        <f>('INS.R'!C96)</f>
        <v> </v>
      </c>
      <c r="F103" s="144" t="str">
        <f>('INS.R'!M96)</f>
        <v> </v>
      </c>
      <c r="G103" s="101" t="str">
        <f>'INS.R'!K96</f>
        <v> </v>
      </c>
      <c r="H103" s="203" t="str">
        <f>'INS.R'!P96</f>
        <v> </v>
      </c>
      <c r="I103" s="101">
        <v>2</v>
      </c>
      <c r="J103" s="117" t="str">
        <f>('INS.R'!J96)</f>
        <v> </v>
      </c>
      <c r="K103" s="101">
        <f t="shared" si="13"/>
        <v>0</v>
      </c>
      <c r="L103" s="148" t="s">
        <v>11</v>
      </c>
      <c r="M103" s="148" t="s">
        <v>11</v>
      </c>
      <c r="N103" s="148" t="s">
        <v>11</v>
      </c>
      <c r="O103" s="148" t="s">
        <v>11</v>
      </c>
    </row>
    <row r="104" spans="1:15" ht="14.25" customHeight="1">
      <c r="A104" s="244"/>
      <c r="B104" s="107"/>
      <c r="C104" s="56">
        <f>C105</f>
        <v>0</v>
      </c>
      <c r="D104" s="58">
        <f>D105</f>
        <v>0</v>
      </c>
      <c r="E104" s="143" t="str">
        <f>('INS.R'!C97)</f>
        <v> </v>
      </c>
      <c r="F104" s="144" t="str">
        <f>('INS.R'!M97)</f>
        <v> </v>
      </c>
      <c r="G104" s="101" t="str">
        <f>'INS.R'!K97</f>
        <v> </v>
      </c>
      <c r="H104" s="203" t="str">
        <f>'INS.R'!P97</f>
        <v> </v>
      </c>
      <c r="I104" s="101">
        <v>3</v>
      </c>
      <c r="J104" s="117" t="str">
        <f>('INS.R'!J97)</f>
        <v> </v>
      </c>
      <c r="K104" s="101">
        <f t="shared" si="13"/>
        <v>0</v>
      </c>
      <c r="L104" s="148" t="s">
        <v>11</v>
      </c>
      <c r="M104" s="148" t="s">
        <v>11</v>
      </c>
      <c r="N104" s="148" t="s">
        <v>11</v>
      </c>
      <c r="O104" s="148" t="s">
        <v>11</v>
      </c>
    </row>
    <row r="105" spans="1:15" ht="14.25" customHeight="1">
      <c r="A105" s="244"/>
      <c r="B105" s="180" t="str">
        <f>('INS.R'!E95)</f>
        <v> </v>
      </c>
      <c r="C105" s="66">
        <f>SUM(L108:O108)-MIN(L108:O108)-D105</f>
        <v>0</v>
      </c>
      <c r="D105" s="151">
        <v>0</v>
      </c>
      <c r="E105" s="143" t="str">
        <f>('INS.R'!C98)</f>
        <v> </v>
      </c>
      <c r="F105" s="144" t="str">
        <f>('INS.R'!M98)</f>
        <v> </v>
      </c>
      <c r="G105" s="101" t="str">
        <f>'INS.R'!K98</f>
        <v> </v>
      </c>
      <c r="H105" s="203" t="str">
        <f>'INS.R'!P98</f>
        <v> </v>
      </c>
      <c r="I105" s="101">
        <v>4</v>
      </c>
      <c r="J105" s="117" t="str">
        <f>('INS.R'!J98)</f>
        <v> </v>
      </c>
      <c r="K105" s="101">
        <f t="shared" si="13"/>
        <v>0</v>
      </c>
      <c r="L105" s="148" t="s">
        <v>11</v>
      </c>
      <c r="M105" s="148" t="s">
        <v>11</v>
      </c>
      <c r="N105" s="148" t="s">
        <v>11</v>
      </c>
      <c r="O105" s="148" t="s">
        <v>11</v>
      </c>
    </row>
    <row r="106" spans="1:15" ht="14.25" customHeight="1">
      <c r="A106" s="244"/>
      <c r="B106" s="155" t="str">
        <f>('INS.R'!I102)</f>
        <v> </v>
      </c>
      <c r="C106" s="56">
        <f>C105</f>
        <v>0</v>
      </c>
      <c r="D106" s="58">
        <f>D105</f>
        <v>0</v>
      </c>
      <c r="E106" s="143" t="str">
        <f>('INS.R'!C99)</f>
        <v> </v>
      </c>
      <c r="F106" s="144" t="str">
        <f>('INS.R'!M99)</f>
        <v> </v>
      </c>
      <c r="G106" s="101" t="str">
        <f>'INS.R'!K99</f>
        <v>  </v>
      </c>
      <c r="H106" s="203" t="str">
        <f>'INS.R'!P99</f>
        <v> </v>
      </c>
      <c r="I106" s="101">
        <v>5</v>
      </c>
      <c r="J106" s="117" t="str">
        <f>('INS.R'!J99)</f>
        <v> </v>
      </c>
      <c r="K106" s="101">
        <f t="shared" si="13"/>
        <v>0</v>
      </c>
      <c r="L106" s="148" t="s">
        <v>11</v>
      </c>
      <c r="M106" s="148" t="s">
        <v>11</v>
      </c>
      <c r="N106" s="148" t="s">
        <v>11</v>
      </c>
      <c r="O106" s="148" t="s">
        <v>11</v>
      </c>
    </row>
    <row r="107" spans="1:15" ht="14.25" customHeight="1">
      <c r="A107" s="244"/>
      <c r="B107" s="156" t="str">
        <f>('INS.R'!F95)</f>
        <v> </v>
      </c>
      <c r="C107" s="56">
        <f>C105</f>
        <v>0</v>
      </c>
      <c r="D107" s="58">
        <f>D105</f>
        <v>0</v>
      </c>
      <c r="E107" s="145" t="str">
        <f>('INS.R'!C100)</f>
        <v> </v>
      </c>
      <c r="F107" s="146" t="str">
        <f>('INS.R'!M100)</f>
        <v> </v>
      </c>
      <c r="G107" s="102" t="str">
        <f>'INS.R'!K100</f>
        <v> </v>
      </c>
      <c r="H107" s="204" t="str">
        <f>'INS.R'!P100</f>
        <v> </v>
      </c>
      <c r="I107" s="102">
        <v>6</v>
      </c>
      <c r="J107" s="118" t="str">
        <f>('INS.R'!J100)</f>
        <v> </v>
      </c>
      <c r="K107" s="102">
        <f t="shared" si="13"/>
        <v>0</v>
      </c>
      <c r="L107" s="149" t="s">
        <v>11</v>
      </c>
      <c r="M107" s="149" t="s">
        <v>11</v>
      </c>
      <c r="N107" s="149" t="s">
        <v>11</v>
      </c>
      <c r="O107" s="149" t="s">
        <v>11</v>
      </c>
    </row>
    <row r="108" spans="1:15" ht="14.25" customHeight="1" thickBot="1">
      <c r="A108" s="245"/>
      <c r="B108" s="157" t="e">
        <f>CONCATENATE('INS.R'!G95)&amp;-('INS.R'!H95)</f>
        <v>#VALUE!</v>
      </c>
      <c r="C108" s="22">
        <f>C105</f>
        <v>0</v>
      </c>
      <c r="D108" s="59">
        <f>D105</f>
        <v>0</v>
      </c>
      <c r="E108" s="229"/>
      <c r="F108" s="229"/>
      <c r="G108" s="230"/>
      <c r="H108" s="230"/>
      <c r="I108" s="230"/>
      <c r="J108" s="196">
        <f>COUNTIF(K102:K107,"&gt;0")</f>
        <v>0</v>
      </c>
      <c r="K108" s="231">
        <f>SUM(K102:K107)</f>
        <v>0</v>
      </c>
      <c r="L108" s="232">
        <f>SUM(L102:L107)</f>
        <v>0</v>
      </c>
      <c r="M108" s="232">
        <f>SUM(M102:M107)</f>
        <v>0</v>
      </c>
      <c r="N108" s="232">
        <f>SUM(N102:N107)</f>
        <v>0</v>
      </c>
      <c r="O108" s="232">
        <f>SUM(O102:O107)</f>
        <v>0</v>
      </c>
    </row>
    <row r="109" spans="1:15" ht="14.25" customHeight="1" thickTop="1">
      <c r="A109" s="243">
        <v>15</v>
      </c>
      <c r="B109" s="13"/>
      <c r="C109" s="55">
        <f>C112</f>
        <v>0</v>
      </c>
      <c r="D109" s="57">
        <f>D112</f>
        <v>0</v>
      </c>
      <c r="E109" s="141" t="str">
        <f>('INS.R'!C102)</f>
        <v> </v>
      </c>
      <c r="F109" s="142" t="str">
        <f>('INS.R'!M102)</f>
        <v> </v>
      </c>
      <c r="G109" s="100" t="str">
        <f>'INS.R'!K102</f>
        <v> </v>
      </c>
      <c r="H109" s="202" t="str">
        <f>'INS.R'!P102</f>
        <v> </v>
      </c>
      <c r="I109" s="100">
        <v>1</v>
      </c>
      <c r="J109" s="116" t="str">
        <f>('INS.R'!J102)</f>
        <v> </v>
      </c>
      <c r="K109" s="100">
        <f aca="true" t="shared" si="14" ref="K109:K114">COUNT(L109,O109,N109,M109)</f>
        <v>0</v>
      </c>
      <c r="L109" s="147" t="s">
        <v>11</v>
      </c>
      <c r="M109" s="147" t="s">
        <v>11</v>
      </c>
      <c r="N109" s="147" t="s">
        <v>11</v>
      </c>
      <c r="O109" s="147" t="s">
        <v>11</v>
      </c>
    </row>
    <row r="110" spans="1:15" ht="14.25" customHeight="1">
      <c r="A110" s="244"/>
      <c r="B110" s="179" t="str">
        <f>('INS.R'!D102)</f>
        <v>A.S.D.</v>
      </c>
      <c r="C110" s="56">
        <f>C112</f>
        <v>0</v>
      </c>
      <c r="D110" s="58">
        <f>D112</f>
        <v>0</v>
      </c>
      <c r="E110" s="143" t="str">
        <f>('INS.R'!C103)</f>
        <v> </v>
      </c>
      <c r="F110" s="144" t="str">
        <f>('INS.R'!M103)</f>
        <v> </v>
      </c>
      <c r="G110" s="101" t="str">
        <f>'INS.R'!K103</f>
        <v> </v>
      </c>
      <c r="H110" s="203" t="str">
        <f>'INS.R'!P103</f>
        <v> </v>
      </c>
      <c r="I110" s="101">
        <v>2</v>
      </c>
      <c r="J110" s="117" t="str">
        <f>('INS.R'!J103)</f>
        <v> </v>
      </c>
      <c r="K110" s="101">
        <f t="shared" si="14"/>
        <v>0</v>
      </c>
      <c r="L110" s="148" t="s">
        <v>11</v>
      </c>
      <c r="M110" s="148" t="s">
        <v>11</v>
      </c>
      <c r="N110" s="148" t="s">
        <v>11</v>
      </c>
      <c r="O110" s="148" t="s">
        <v>11</v>
      </c>
    </row>
    <row r="111" spans="1:15" ht="14.25" customHeight="1">
      <c r="A111" s="244"/>
      <c r="B111" s="107"/>
      <c r="C111" s="56">
        <f>C112</f>
        <v>0</v>
      </c>
      <c r="D111" s="58">
        <f>D112</f>
        <v>0</v>
      </c>
      <c r="E111" s="143" t="str">
        <f>('INS.R'!C104)</f>
        <v> </v>
      </c>
      <c r="F111" s="144" t="str">
        <f>('INS.R'!M104)</f>
        <v> </v>
      </c>
      <c r="G111" s="101" t="str">
        <f>'INS.R'!K104</f>
        <v> </v>
      </c>
      <c r="H111" s="203" t="str">
        <f>'INS.R'!P104</f>
        <v> </v>
      </c>
      <c r="I111" s="101">
        <v>3</v>
      </c>
      <c r="J111" s="117" t="str">
        <f>('INS.R'!J104)</f>
        <v> </v>
      </c>
      <c r="K111" s="101">
        <f t="shared" si="14"/>
        <v>0</v>
      </c>
      <c r="L111" s="148" t="s">
        <v>11</v>
      </c>
      <c r="M111" s="148" t="s">
        <v>11</v>
      </c>
      <c r="N111" s="148" t="s">
        <v>11</v>
      </c>
      <c r="O111" s="148" t="s">
        <v>11</v>
      </c>
    </row>
    <row r="112" spans="1:15" ht="14.25" customHeight="1">
      <c r="A112" s="244"/>
      <c r="B112" s="180" t="str">
        <f>('INS.R'!E102)</f>
        <v> </v>
      </c>
      <c r="C112" s="66">
        <f>SUM(L115:O115)-MIN(L115:O115)-D112</f>
        <v>0</v>
      </c>
      <c r="D112" s="151">
        <v>0</v>
      </c>
      <c r="E112" s="143" t="str">
        <f>('INS.R'!C105)</f>
        <v> </v>
      </c>
      <c r="F112" s="144" t="str">
        <f>('INS.R'!M105)</f>
        <v> </v>
      </c>
      <c r="G112" s="101" t="str">
        <f>'INS.R'!K105</f>
        <v> </v>
      </c>
      <c r="H112" s="203" t="str">
        <f>'INS.R'!P105</f>
        <v> </v>
      </c>
      <c r="I112" s="101">
        <v>4</v>
      </c>
      <c r="J112" s="117" t="str">
        <f>('INS.R'!J105)</f>
        <v> </v>
      </c>
      <c r="K112" s="101">
        <f t="shared" si="14"/>
        <v>0</v>
      </c>
      <c r="L112" s="148" t="s">
        <v>11</v>
      </c>
      <c r="M112" s="148" t="s">
        <v>11</v>
      </c>
      <c r="N112" s="148" t="s">
        <v>11</v>
      </c>
      <c r="O112" s="148" t="s">
        <v>11</v>
      </c>
    </row>
    <row r="113" spans="1:15" ht="14.25" customHeight="1">
      <c r="A113" s="244"/>
      <c r="B113" s="155" t="str">
        <f>('INS.R'!I109)</f>
        <v> </v>
      </c>
      <c r="C113" s="56">
        <f>C112</f>
        <v>0</v>
      </c>
      <c r="D113" s="58">
        <f>D112</f>
        <v>0</v>
      </c>
      <c r="E113" s="143" t="str">
        <f>('INS.R'!C106)</f>
        <v> </v>
      </c>
      <c r="F113" s="144" t="str">
        <f>('INS.R'!M106)</f>
        <v> </v>
      </c>
      <c r="G113" s="101" t="str">
        <f>'INS.R'!K106</f>
        <v> </v>
      </c>
      <c r="H113" s="203" t="str">
        <f>'INS.R'!P106</f>
        <v> </v>
      </c>
      <c r="I113" s="101">
        <v>5</v>
      </c>
      <c r="J113" s="117" t="str">
        <f>('INS.R'!J106)</f>
        <v> </v>
      </c>
      <c r="K113" s="101">
        <f t="shared" si="14"/>
        <v>0</v>
      </c>
      <c r="L113" s="148" t="s">
        <v>11</v>
      </c>
      <c r="M113" s="148" t="s">
        <v>11</v>
      </c>
      <c r="N113" s="148" t="s">
        <v>11</v>
      </c>
      <c r="O113" s="148" t="s">
        <v>11</v>
      </c>
    </row>
    <row r="114" spans="1:15" ht="14.25" customHeight="1">
      <c r="A114" s="244"/>
      <c r="B114" s="156" t="str">
        <f>('INS.R'!F102)</f>
        <v> </v>
      </c>
      <c r="C114" s="56">
        <f>C112</f>
        <v>0</v>
      </c>
      <c r="D114" s="58">
        <f>D112</f>
        <v>0</v>
      </c>
      <c r="E114" s="145" t="str">
        <f>('INS.R'!C107)</f>
        <v> </v>
      </c>
      <c r="F114" s="146" t="str">
        <f>('INS.R'!M107)</f>
        <v> </v>
      </c>
      <c r="G114" s="102" t="str">
        <f>'INS.R'!K107</f>
        <v> </v>
      </c>
      <c r="H114" s="204" t="str">
        <f>'INS.R'!P107</f>
        <v> </v>
      </c>
      <c r="I114" s="102">
        <v>6</v>
      </c>
      <c r="J114" s="118" t="str">
        <f>('INS.R'!J107)</f>
        <v> </v>
      </c>
      <c r="K114" s="102">
        <f t="shared" si="14"/>
        <v>0</v>
      </c>
      <c r="L114" s="149" t="s">
        <v>11</v>
      </c>
      <c r="M114" s="149" t="s">
        <v>11</v>
      </c>
      <c r="N114" s="149" t="s">
        <v>11</v>
      </c>
      <c r="O114" s="149" t="s">
        <v>11</v>
      </c>
    </row>
    <row r="115" spans="1:15" ht="14.25" customHeight="1" thickBot="1">
      <c r="A115" s="245"/>
      <c r="B115" s="157" t="e">
        <f>CONCATENATE('INS.R'!G102)&amp;-('INS.R'!H102)</f>
        <v>#VALUE!</v>
      </c>
      <c r="C115" s="22">
        <f>C112</f>
        <v>0</v>
      </c>
      <c r="D115" s="59">
        <f>D112</f>
        <v>0</v>
      </c>
      <c r="E115" s="229"/>
      <c r="F115" s="229"/>
      <c r="G115" s="230"/>
      <c r="H115" s="230"/>
      <c r="I115" s="230"/>
      <c r="J115" s="196">
        <f>COUNTIF(K109:K114,"&gt;0")</f>
        <v>0</v>
      </c>
      <c r="K115" s="231">
        <f>SUM(K109:K114)</f>
        <v>0</v>
      </c>
      <c r="L115" s="232">
        <f>SUM(L109:L114)</f>
        <v>0</v>
      </c>
      <c r="M115" s="232">
        <f>SUM(M109:M114)</f>
        <v>0</v>
      </c>
      <c r="N115" s="232">
        <f>SUM(N109:N114)</f>
        <v>0</v>
      </c>
      <c r="O115" s="232">
        <f>SUM(O109:O114)</f>
        <v>0</v>
      </c>
    </row>
    <row r="116" spans="1:15" s="38" customFormat="1" ht="13.5" customHeight="1" thickTop="1">
      <c r="A116" s="33"/>
      <c r="B116" s="34"/>
      <c r="C116" s="35"/>
      <c r="D116" s="36"/>
      <c r="E116" s="37"/>
      <c r="F116" s="37"/>
      <c r="G116" s="41"/>
      <c r="H116" s="41"/>
      <c r="I116" s="41"/>
      <c r="J116" s="197">
        <f>SUM(J17,J24,J31,J38,J45,J52,J59,J66,J73,J80,J87,J94,J101,J108,J115)</f>
        <v>0</v>
      </c>
      <c r="K116" s="41"/>
      <c r="L116" s="32"/>
      <c r="M116" s="32"/>
      <c r="N116" s="32"/>
      <c r="O116" s="32"/>
    </row>
    <row r="117" spans="1:11" s="2" customFormat="1" ht="14.25">
      <c r="A117" s="99"/>
      <c r="B117" s="99" t="s">
        <v>28</v>
      </c>
      <c r="C117" s="16"/>
      <c r="D117" s="19"/>
      <c r="E117" s="19"/>
      <c r="F117" s="19"/>
      <c r="G117" s="106"/>
      <c r="H117" s="106"/>
      <c r="I117" s="106"/>
      <c r="J117" s="106"/>
      <c r="K117" s="72"/>
    </row>
  </sheetData>
  <sheetProtection/>
  <mergeCells count="27">
    <mergeCell ref="A53:A59"/>
    <mergeCell ref="A2:O2"/>
    <mergeCell ref="A3:O3"/>
    <mergeCell ref="K4:M4"/>
    <mergeCell ref="B8:B9"/>
    <mergeCell ref="G8:G9"/>
    <mergeCell ref="H8:H9"/>
    <mergeCell ref="I8:I9"/>
    <mergeCell ref="J8:J9"/>
    <mergeCell ref="L8:L9"/>
    <mergeCell ref="A25:A31"/>
    <mergeCell ref="A32:A38"/>
    <mergeCell ref="A39:A45"/>
    <mergeCell ref="A46:A52"/>
    <mergeCell ref="N8:N9"/>
    <mergeCell ref="O8:O9"/>
    <mergeCell ref="A11:A17"/>
    <mergeCell ref="A18:A24"/>
    <mergeCell ref="M8:M9"/>
    <mergeCell ref="A109:A115"/>
    <mergeCell ref="A60:A66"/>
    <mergeCell ref="A67:A73"/>
    <mergeCell ref="A81:A87"/>
    <mergeCell ref="A88:A94"/>
    <mergeCell ref="A95:A101"/>
    <mergeCell ref="A102:A108"/>
    <mergeCell ref="A74:A80"/>
  </mergeCells>
  <printOptions horizontalCentered="1"/>
  <pageMargins left="0" right="0" top="0" bottom="0.3937007874015748" header="1.3779527559055118" footer="0.2362204724409449"/>
  <pageSetup fitToHeight="4" horizontalDpi="360" verticalDpi="360" orientation="landscape" paperSize="9" scale="78" r:id="rId2"/>
  <headerFooter alignWithMargins="0">
    <oddHeader>&amp;RPagina &amp;P di &amp;N</oddHeader>
    <oddFooter>&amp;L&amp;8Il Presidente di Giuria
( LUZZARA Gabriella )&amp;R&amp;8L'Ufficiale di Gara
( CHIALA' Giorgio )</oddFooter>
  </headerFooter>
  <rowBreaks count="1" manualBreakCount="1">
    <brk id="1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utemte</cp:lastModifiedBy>
  <cp:lastPrinted>2009-03-01T13:27:50Z</cp:lastPrinted>
  <dcterms:created xsi:type="dcterms:W3CDTF">2003-03-29T09:45:07Z</dcterms:created>
  <dcterms:modified xsi:type="dcterms:W3CDTF">2009-03-05T04:55:32Z</dcterms:modified>
  <cp:category/>
  <cp:version/>
  <cp:contentType/>
  <cp:contentStatus/>
</cp:coreProperties>
</file>